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epartamentos\Femca\CONAIF\CONVENIOS PROPIOS\ABANCA\"/>
    </mc:Choice>
  </mc:AlternateContent>
  <bookViews>
    <workbookView xWindow="0" yWindow="0" windowWidth="28800" windowHeight="12435"/>
  </bookViews>
  <sheets>
    <sheet name="TARIFA " sheetId="2" r:id="rId1"/>
    <sheet name="Coeficientes c.int y com. finan" sheetId="6" state="hidden" r:id="rId2"/>
  </sheets>
  <definedNames>
    <definedName name="_xlnm.Print_Area" localSheetId="0">'TARIFA '!$A$1:$K$64</definedName>
  </definedNames>
  <calcPr calcId="152511"/>
</workbook>
</file>

<file path=xl/calcChain.xml><?xml version="1.0" encoding="utf-8"?>
<calcChain xmlns="http://schemas.openxmlformats.org/spreadsheetml/2006/main">
  <c r="J29" i="2" l="1"/>
  <c r="J30" i="2"/>
  <c r="J31" i="2"/>
  <c r="J32" i="2"/>
  <c r="J28" i="2"/>
  <c r="I24" i="2"/>
  <c r="I23" i="2"/>
  <c r="I22" i="2"/>
  <c r="I21" i="2"/>
  <c r="I20" i="2"/>
  <c r="I19" i="2"/>
  <c r="I18" i="2"/>
  <c r="H8" i="2"/>
  <c r="E11" i="6"/>
  <c r="A22" i="6"/>
  <c r="E12" i="6"/>
  <c r="A23" i="6"/>
  <c r="E13" i="6"/>
  <c r="A24" i="6" s="1"/>
  <c r="E10" i="6"/>
  <c r="A21" i="6"/>
  <c r="U21" i="6" s="1"/>
  <c r="E8" i="6"/>
  <c r="A19" i="6"/>
  <c r="C22" i="6"/>
  <c r="E22" i="6" s="1"/>
  <c r="C23" i="6"/>
  <c r="E23" i="6" s="1"/>
  <c r="C24" i="6"/>
  <c r="E24" i="6" s="1"/>
  <c r="C21" i="6"/>
  <c r="C19" i="6"/>
  <c r="E19" i="6"/>
  <c r="E18" i="6"/>
  <c r="E20" i="6"/>
  <c r="E16" i="6"/>
  <c r="A25" i="6"/>
  <c r="A17" i="6"/>
  <c r="A18" i="6"/>
  <c r="A20" i="6"/>
  <c r="A16" i="6"/>
  <c r="C5" i="6"/>
  <c r="B25" i="6"/>
  <c r="C25" i="6"/>
  <c r="DR25" i="6" s="1"/>
  <c r="D25" i="6"/>
  <c r="B17" i="6"/>
  <c r="B18" i="6"/>
  <c r="N18" i="6" s="1"/>
  <c r="B19" i="6"/>
  <c r="N19" i="6" s="1"/>
  <c r="B20" i="6"/>
  <c r="W20" i="6" s="1"/>
  <c r="B21" i="6"/>
  <c r="B22" i="6"/>
  <c r="AA22" i="6" s="1"/>
  <c r="B23" i="6"/>
  <c r="B24" i="6"/>
  <c r="B16" i="6"/>
  <c r="D16" i="6" s="1"/>
  <c r="H25" i="6"/>
  <c r="H24" i="6"/>
  <c r="H23" i="6"/>
  <c r="H22" i="6"/>
  <c r="H21" i="6"/>
  <c r="H20" i="6"/>
  <c r="H19" i="6"/>
  <c r="H18" i="6"/>
  <c r="H17" i="6"/>
  <c r="H16" i="6"/>
  <c r="J15" i="6"/>
  <c r="K15" i="6"/>
  <c r="L15" i="6"/>
  <c r="M15" i="6"/>
  <c r="N15" i="6"/>
  <c r="O15" i="6"/>
  <c r="P15" i="6"/>
  <c r="Q15" i="6"/>
  <c r="R15" i="6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D15" i="6" s="1"/>
  <c r="AE15" i="6" s="1"/>
  <c r="AF15" i="6" s="1"/>
  <c r="AG15" i="6" s="1"/>
  <c r="AH15" i="6" s="1"/>
  <c r="AI15" i="6" s="1"/>
  <c r="AJ15" i="6" s="1"/>
  <c r="AK15" i="6" s="1"/>
  <c r="AL15" i="6" s="1"/>
  <c r="AM15" i="6" s="1"/>
  <c r="AN15" i="6" s="1"/>
  <c r="AO15" i="6" s="1"/>
  <c r="AP15" i="6" s="1"/>
  <c r="AQ15" i="6" s="1"/>
  <c r="AR15" i="6" s="1"/>
  <c r="AS15" i="6" s="1"/>
  <c r="AT15" i="6" s="1"/>
  <c r="AU15" i="6" s="1"/>
  <c r="AV15" i="6" s="1"/>
  <c r="AW15" i="6" s="1"/>
  <c r="AX15" i="6" s="1"/>
  <c r="AY15" i="6" s="1"/>
  <c r="AZ15" i="6" s="1"/>
  <c r="BA15" i="6" s="1"/>
  <c r="BB15" i="6" s="1"/>
  <c r="BC15" i="6" s="1"/>
  <c r="BD15" i="6" s="1"/>
  <c r="BE15" i="6" s="1"/>
  <c r="BF15" i="6" s="1"/>
  <c r="BG15" i="6" s="1"/>
  <c r="BH15" i="6" s="1"/>
  <c r="BI15" i="6" s="1"/>
  <c r="BJ15" i="6" s="1"/>
  <c r="BK15" i="6" s="1"/>
  <c r="BL15" i="6" s="1"/>
  <c r="BM15" i="6" s="1"/>
  <c r="BN15" i="6" s="1"/>
  <c r="BO15" i="6" s="1"/>
  <c r="BP15" i="6" s="1"/>
  <c r="BQ15" i="6" s="1"/>
  <c r="BR15" i="6" s="1"/>
  <c r="BS15" i="6" s="1"/>
  <c r="BT15" i="6" s="1"/>
  <c r="BU15" i="6" s="1"/>
  <c r="BV15" i="6" s="1"/>
  <c r="BW15" i="6" s="1"/>
  <c r="BX15" i="6" s="1"/>
  <c r="BY15" i="6" s="1"/>
  <c r="BZ15" i="6" s="1"/>
  <c r="CA15" i="6" s="1"/>
  <c r="CB15" i="6" s="1"/>
  <c r="CC15" i="6" s="1"/>
  <c r="CD15" i="6" s="1"/>
  <c r="CE15" i="6" s="1"/>
  <c r="CF15" i="6" s="1"/>
  <c r="CG15" i="6" s="1"/>
  <c r="CH15" i="6" s="1"/>
  <c r="CI15" i="6" s="1"/>
  <c r="CJ15" i="6" s="1"/>
  <c r="CK15" i="6" s="1"/>
  <c r="CL15" i="6" s="1"/>
  <c r="CM15" i="6" s="1"/>
  <c r="CN15" i="6" s="1"/>
  <c r="CO15" i="6" s="1"/>
  <c r="CP15" i="6" s="1"/>
  <c r="CQ15" i="6" s="1"/>
  <c r="CR15" i="6" s="1"/>
  <c r="CS15" i="6" s="1"/>
  <c r="CT15" i="6" s="1"/>
  <c r="CU15" i="6" s="1"/>
  <c r="CV15" i="6" s="1"/>
  <c r="CW15" i="6" s="1"/>
  <c r="CX15" i="6" s="1"/>
  <c r="CY15" i="6" s="1"/>
  <c r="CZ15" i="6" s="1"/>
  <c r="DA15" i="6" s="1"/>
  <c r="DB15" i="6" s="1"/>
  <c r="DC15" i="6" s="1"/>
  <c r="DD15" i="6" s="1"/>
  <c r="DE15" i="6" s="1"/>
  <c r="DF15" i="6" s="1"/>
  <c r="DG15" i="6" s="1"/>
  <c r="DH15" i="6" s="1"/>
  <c r="DI15" i="6" s="1"/>
  <c r="DJ15" i="6" s="1"/>
  <c r="DK15" i="6" s="1"/>
  <c r="DL15" i="6" s="1"/>
  <c r="DM15" i="6" s="1"/>
  <c r="DN15" i="6" s="1"/>
  <c r="DO15" i="6" s="1"/>
  <c r="DP15" i="6" s="1"/>
  <c r="DQ15" i="6" s="1"/>
  <c r="DR15" i="6" s="1"/>
  <c r="DS15" i="6" s="1"/>
  <c r="DT15" i="6" s="1"/>
  <c r="DU15" i="6" s="1"/>
  <c r="DV15" i="6" s="1"/>
  <c r="DW15" i="6" s="1"/>
  <c r="DX15" i="6" s="1"/>
  <c r="E17" i="6"/>
  <c r="R18" i="6"/>
  <c r="O18" i="6"/>
  <c r="N17" i="6"/>
  <c r="L17" i="6"/>
  <c r="I16" i="6"/>
  <c r="J16" i="6"/>
  <c r="F16" i="6"/>
  <c r="D5" i="6"/>
  <c r="I20" i="6"/>
  <c r="F20" i="6" s="1"/>
  <c r="B9" i="6" s="1"/>
  <c r="D9" i="6" s="1"/>
  <c r="D6" i="6"/>
  <c r="CB25" i="6"/>
  <c r="D7" i="6"/>
  <c r="S24" i="6"/>
  <c r="AZ24" i="6"/>
  <c r="O24" i="6"/>
  <c r="L21" i="6"/>
  <c r="DP25" i="6"/>
  <c r="BN25" i="6"/>
  <c r="AX25" i="6"/>
  <c r="BW25" i="6"/>
  <c r="BA25" i="6"/>
  <c r="BO25" i="6"/>
  <c r="CU25" i="6"/>
  <c r="U25" i="6"/>
  <c r="CD25" i="6"/>
  <c r="CS25" i="6"/>
  <c r="V25" i="6"/>
  <c r="AH22" i="6"/>
  <c r="Z22" i="6"/>
  <c r="AD22" i="6"/>
  <c r="CT25" i="6"/>
  <c r="CI25" i="6"/>
  <c r="P25" i="6"/>
  <c r="DK25" i="6"/>
  <c r="K19" i="6"/>
  <c r="U22" i="6"/>
  <c r="N22" i="6"/>
  <c r="N24" i="6"/>
  <c r="T24" i="6"/>
  <c r="AW24" i="6"/>
  <c r="Z21" i="6"/>
  <c r="AL25" i="6"/>
  <c r="Q25" i="6"/>
  <c r="CM25" i="6"/>
  <c r="CP25" i="6"/>
  <c r="CR25" i="6"/>
  <c r="K25" i="6"/>
  <c r="BY25" i="6"/>
  <c r="X25" i="6"/>
  <c r="DV25" i="6"/>
  <c r="S21" i="6"/>
  <c r="R21" i="6"/>
  <c r="W24" i="6"/>
  <c r="Q24" i="6"/>
  <c r="BK24" i="6"/>
  <c r="K22" i="6"/>
  <c r="V21" i="6"/>
  <c r="Q21" i="6"/>
  <c r="E21" i="6"/>
  <c r="AF21" i="6"/>
  <c r="N21" i="6"/>
  <c r="AA24" i="6"/>
  <c r="K24" i="6"/>
  <c r="O19" i="6"/>
  <c r="D19" i="6"/>
  <c r="C8" i="6" s="1"/>
  <c r="AO24" i="6"/>
  <c r="BL24" i="6"/>
  <c r="M21" i="6"/>
  <c r="AC21" i="6"/>
  <c r="AE21" i="6"/>
  <c r="AY23" i="6"/>
  <c r="AA21" i="6"/>
  <c r="P24" i="6"/>
  <c r="R24" i="6"/>
  <c r="T21" i="6"/>
  <c r="M19" i="6" l="1"/>
  <c r="BD24" i="6"/>
  <c r="Z24" i="6"/>
  <c r="BF24" i="6"/>
  <c r="BE24" i="6"/>
  <c r="V24" i="6"/>
  <c r="BM24" i="6"/>
  <c r="AK24" i="6"/>
  <c r="AL24" i="6"/>
  <c r="BA24" i="6"/>
  <c r="BJ24" i="6"/>
  <c r="BN24" i="6"/>
  <c r="AJ24" i="6"/>
  <c r="AN24" i="6"/>
  <c r="AX24" i="6"/>
  <c r="BG24" i="6"/>
  <c r="BC24" i="6"/>
  <c r="I24" i="6"/>
  <c r="F24" i="6" s="1"/>
  <c r="B13" i="6" s="1"/>
  <c r="D13" i="6" s="1"/>
  <c r="U24" i="6"/>
  <c r="AF24" i="6"/>
  <c r="AP24" i="6"/>
  <c r="AG24" i="6"/>
  <c r="K17" i="6"/>
  <c r="M17" i="6"/>
  <c r="AO23" i="6"/>
  <c r="AG22" i="6"/>
  <c r="AO22" i="6"/>
  <c r="W22" i="6"/>
  <c r="R20" i="6"/>
  <c r="J20" i="6"/>
  <c r="V20" i="6"/>
  <c r="K20" i="6"/>
  <c r="D20" i="6"/>
  <c r="C9" i="6" s="1"/>
  <c r="M20" i="6"/>
  <c r="S20" i="6"/>
  <c r="P20" i="6"/>
  <c r="T20" i="6"/>
  <c r="N20" i="6"/>
  <c r="U20" i="6"/>
  <c r="X20" i="6"/>
  <c r="D18" i="6"/>
  <c r="C7" i="6" s="1"/>
  <c r="AF23" i="6"/>
  <c r="Z20" i="6"/>
  <c r="AQ22" i="6"/>
  <c r="T22" i="6"/>
  <c r="R19" i="6"/>
  <c r="AY24" i="6"/>
  <c r="AP22" i="6"/>
  <c r="BO24" i="6"/>
  <c r="CQ25" i="6"/>
  <c r="BG25" i="6"/>
  <c r="M22" i="6"/>
  <c r="BB24" i="6"/>
  <c r="AD24" i="6"/>
  <c r="DO25" i="6"/>
  <c r="T23" i="6"/>
  <c r="AI24" i="6"/>
  <c r="AA23" i="6"/>
  <c r="AB24" i="6"/>
  <c r="Q20" i="6"/>
  <c r="AC22" i="6"/>
  <c r="AK23" i="6"/>
  <c r="BH24" i="6"/>
  <c r="Q19" i="6"/>
  <c r="AP23" i="6"/>
  <c r="AU23" i="6"/>
  <c r="V23" i="6"/>
  <c r="AA25" i="6"/>
  <c r="AZ25" i="6"/>
  <c r="CN25" i="6"/>
  <c r="AJ25" i="6"/>
  <c r="I25" i="6"/>
  <c r="F25" i="6" s="1"/>
  <c r="AC25" i="6"/>
  <c r="AP25" i="6"/>
  <c r="DN25" i="6"/>
  <c r="Y22" i="6"/>
  <c r="L20" i="6"/>
  <c r="BI24" i="6"/>
  <c r="AQ23" i="6"/>
  <c r="W25" i="6"/>
  <c r="AB23" i="6"/>
  <c r="AU24" i="6"/>
  <c r="AJ23" i="6"/>
  <c r="CC25" i="6"/>
  <c r="DG25" i="6"/>
  <c r="M25" i="6"/>
  <c r="AH23" i="6"/>
  <c r="BK25" i="6"/>
  <c r="U23" i="6"/>
  <c r="J23" i="6"/>
  <c r="L23" i="6"/>
  <c r="J18" i="6"/>
  <c r="J24" i="6"/>
  <c r="J22" i="6"/>
  <c r="AH24" i="6"/>
  <c r="R22" i="6"/>
  <c r="DM25" i="6"/>
  <c r="I19" i="6"/>
  <c r="F19" i="6" s="1"/>
  <c r="B8" i="6" s="1"/>
  <c r="D8" i="6" s="1"/>
  <c r="L22" i="6"/>
  <c r="S22" i="6"/>
  <c r="AR24" i="6"/>
  <c r="AH25" i="6"/>
  <c r="CZ25" i="6"/>
  <c r="S25" i="6"/>
  <c r="M23" i="6"/>
  <c r="J25" i="6"/>
  <c r="O20" i="6"/>
  <c r="Q18" i="6"/>
  <c r="BP24" i="6"/>
  <c r="DI25" i="6"/>
  <c r="AE24" i="6"/>
  <c r="K18" i="6"/>
  <c r="Y24" i="6"/>
  <c r="AW23" i="6"/>
  <c r="BM25" i="6"/>
  <c r="AK22" i="6"/>
  <c r="I23" i="6"/>
  <c r="F23" i="6" s="1"/>
  <c r="B12" i="6" s="1"/>
  <c r="D12" i="6" s="1"/>
  <c r="AI23" i="6"/>
  <c r="DD25" i="6"/>
  <c r="N25" i="6"/>
  <c r="AI25" i="6"/>
  <c r="X23" i="6"/>
  <c r="AK25" i="6"/>
  <c r="I17" i="6"/>
  <c r="F17" i="6" s="1"/>
  <c r="S23" i="6"/>
  <c r="AM24" i="6"/>
  <c r="AY25" i="6"/>
  <c r="AT23" i="6"/>
  <c r="Z23" i="6"/>
  <c r="AE22" i="6"/>
  <c r="AW25" i="6"/>
  <c r="AQ24" i="6"/>
  <c r="D22" i="6"/>
  <c r="C11" i="6" s="1"/>
  <c r="N23" i="6"/>
  <c r="AC23" i="6"/>
  <c r="BC25" i="6"/>
  <c r="AL22" i="6"/>
  <c r="DJ25" i="6"/>
  <c r="AN23" i="6"/>
  <c r="DH25" i="6"/>
  <c r="J17" i="6"/>
  <c r="AX23" i="6"/>
  <c r="X24" i="6"/>
  <c r="AC24" i="6"/>
  <c r="P19" i="6"/>
  <c r="L24" i="6"/>
  <c r="BD25" i="6"/>
  <c r="Y20" i="6"/>
  <c r="AV24" i="6"/>
  <c r="CY25" i="6"/>
  <c r="O25" i="6"/>
  <c r="E25" i="6"/>
  <c r="AB25" i="6"/>
  <c r="AS24" i="6"/>
  <c r="AT24" i="6"/>
  <c r="AL23" i="6"/>
  <c r="CV25" i="6"/>
  <c r="J19" i="6"/>
  <c r="CJ25" i="6"/>
  <c r="CF25" i="6"/>
  <c r="P23" i="6"/>
  <c r="AM23" i="6"/>
  <c r="M24" i="6"/>
  <c r="D24" i="6"/>
  <c r="C13" i="6" s="1"/>
  <c r="Z25" i="6"/>
  <c r="BX25" i="6"/>
  <c r="AV25" i="6"/>
  <c r="DS25" i="6"/>
  <c r="D17" i="6"/>
  <c r="C6" i="6" s="1"/>
  <c r="K16" i="6"/>
  <c r="D21" i="6"/>
  <c r="C10" i="6" s="1"/>
  <c r="AG23" i="6"/>
  <c r="Y23" i="6"/>
  <c r="BB23" i="6"/>
  <c r="BB25" i="6"/>
  <c r="DB25" i="6"/>
  <c r="CK25" i="6"/>
  <c r="L25" i="6"/>
  <c r="DF25" i="6"/>
  <c r="DX25" i="6"/>
  <c r="T19" i="6"/>
  <c r="I18" i="6"/>
  <c r="F18" i="6" s="1"/>
  <c r="M18" i="6"/>
  <c r="P22" i="6"/>
  <c r="AO25" i="6"/>
  <c r="DT25" i="6"/>
  <c r="P21" i="6"/>
  <c r="AF25" i="6"/>
  <c r="CA25" i="6"/>
  <c r="AI22" i="6"/>
  <c r="AV23" i="6"/>
  <c r="AS23" i="6"/>
  <c r="O21" i="6"/>
  <c r="K23" i="6"/>
  <c r="AD21" i="6"/>
  <c r="Q23" i="6"/>
  <c r="AR22" i="6"/>
  <c r="Q22" i="6"/>
  <c r="Y21" i="6"/>
  <c r="I21" i="6"/>
  <c r="F21" i="6" s="1"/>
  <c r="B10" i="6" s="1"/>
  <c r="D10" i="6" s="1"/>
  <c r="R23" i="6"/>
  <c r="AZ23" i="6"/>
  <c r="AN22" i="6"/>
  <c r="AQ25" i="6"/>
  <c r="BF25" i="6"/>
  <c r="AJ22" i="6"/>
  <c r="AB21" i="6"/>
  <c r="CW25" i="6"/>
  <c r="AT25" i="6"/>
  <c r="P18" i="6"/>
  <c r="AD23" i="6"/>
  <c r="AE23" i="6"/>
  <c r="J21" i="6"/>
  <c r="AR25" i="6"/>
  <c r="BU25" i="6"/>
  <c r="DU25" i="6"/>
  <c r="BJ25" i="6"/>
  <c r="O22" i="6"/>
  <c r="S19" i="6"/>
  <c r="CX25" i="6"/>
  <c r="CG25" i="6"/>
  <c r="D23" i="6"/>
  <c r="C12" i="6" s="1"/>
  <c r="X21" i="6"/>
  <c r="W23" i="6"/>
  <c r="AB22" i="6"/>
  <c r="BP25" i="6"/>
  <c r="AG25" i="6"/>
  <c r="AM25" i="6"/>
  <c r="DL25" i="6"/>
  <c r="BH25" i="6"/>
  <c r="AU25" i="6"/>
  <c r="BL25" i="6"/>
  <c r="AR23" i="6"/>
  <c r="O23" i="6"/>
  <c r="BS25" i="6"/>
  <c r="R25" i="6"/>
  <c r="L18" i="6"/>
  <c r="DQ25" i="6"/>
  <c r="L19" i="6"/>
  <c r="BQ25" i="6"/>
  <c r="AN25" i="6"/>
  <c r="BE25" i="6"/>
  <c r="AF22" i="6"/>
  <c r="I22" i="6"/>
  <c r="F22" i="6" s="1"/>
  <c r="B11" i="6" s="1"/>
  <c r="D11" i="6" s="1"/>
  <c r="BT25" i="6"/>
  <c r="BZ25" i="6"/>
  <c r="AD25" i="6"/>
  <c r="BA23" i="6"/>
  <c r="V22" i="6"/>
  <c r="T25" i="6"/>
  <c r="AS25" i="6"/>
  <c r="CL25" i="6"/>
  <c r="Y25" i="6"/>
  <c r="CO25" i="6"/>
  <c r="W21" i="6"/>
  <c r="K21" i="6"/>
  <c r="CE25" i="6"/>
  <c r="AE25" i="6"/>
  <c r="DA25" i="6"/>
  <c r="CH25" i="6"/>
  <c r="DE25" i="6"/>
  <c r="DC25" i="6"/>
  <c r="BC23" i="6"/>
  <c r="BD23" i="6"/>
  <c r="AM22" i="6"/>
  <c r="BV25" i="6"/>
  <c r="BR25" i="6"/>
  <c r="DW25" i="6"/>
  <c r="X22" i="6"/>
  <c r="BI25" i="6"/>
</calcChain>
</file>

<file path=xl/sharedStrings.xml><?xml version="1.0" encoding="utf-8"?>
<sst xmlns="http://schemas.openxmlformats.org/spreadsheetml/2006/main" count="82" uniqueCount="70">
  <si>
    <t>PLAZO</t>
  </si>
  <si>
    <t>MINIMO</t>
  </si>
  <si>
    <t>Descuento</t>
  </si>
  <si>
    <t>DIA SALTO</t>
  </si>
  <si>
    <t>12-MESES</t>
  </si>
  <si>
    <t>T.A.E.</t>
  </si>
  <si>
    <t>24-MESES</t>
  </si>
  <si>
    <t>36-MESES</t>
  </si>
  <si>
    <t>48-MESES</t>
  </si>
  <si>
    <t>F.P.:</t>
  </si>
  <si>
    <t>MÍNIMO:</t>
  </si>
  <si>
    <t>Es el importe mínimo exigido para financiar de acuerdo con la forma de pago elegida.</t>
  </si>
  <si>
    <t>PLAZO/EURO:</t>
  </si>
  <si>
    <t>Es el coeficiente que multiplicado por la cantidad financiada nos da el importe de las cuotas mensuales.</t>
  </si>
  <si>
    <t>DESCUENTO:</t>
  </si>
  <si>
    <t>Es el porcentaje que se deduce del importe financiado, cuya diferencia nos da el importe que se abona al establecimiento</t>
  </si>
  <si>
    <t>comision estudio</t>
  </si>
  <si>
    <t>DÍA SALTO:</t>
  </si>
  <si>
    <t>Las operaciones realizadas a partir de ese día implican que el 1º recibo al cliente será a primeros del subsiguiente mes.</t>
  </si>
  <si>
    <t>Ejemplo: una financiación realizada en el mes de ABRIL, el cliente no empieza a pagar hasta primeros de JUNIO.</t>
  </si>
  <si>
    <r>
      <t>EMISION RECIBOS AL CLIENTE</t>
    </r>
    <r>
      <rPr>
        <sz val="9"/>
        <rFont val="Arial"/>
        <family val="2"/>
      </rPr>
      <t xml:space="preserve">:  SIEMPRE SE EMITEN LOS RECIBOS A PRIMEROS DEL MES SIGUIENTE AL DE LA COMPRA, </t>
    </r>
  </si>
  <si>
    <t xml:space="preserve"> EXCEPTO SI LLEVA CARENCIA Ó LA COMPRA SE EFECTUÓ A PARTIR DEL DIA 25</t>
  </si>
  <si>
    <t>Documentación necesaria 1ª financiación:</t>
  </si>
  <si>
    <t>Documentación necesaria para clientes de Credipago</t>
  </si>
  <si>
    <t>Solicitud Credipago</t>
  </si>
  <si>
    <t>(2ª  y sucesivas financiaciones)</t>
  </si>
  <si>
    <t>Fotocopia del DNI del cliente</t>
  </si>
  <si>
    <t>(verificar Dni titular)</t>
  </si>
  <si>
    <t>Nota:</t>
  </si>
  <si>
    <t>Los clientes con TARJETA DE RESIDENTES deberán aportar siempre JUSTIFICANTE INGRESOS EN 1ª FINANCIACION</t>
  </si>
  <si>
    <t>no pudiendo financiar más alla de la fecha caducidad de la Tarjeta</t>
  </si>
  <si>
    <t>60-MESES</t>
  </si>
  <si>
    <t xml:space="preserve">                         Es el código de la forma de pago.</t>
  </si>
  <si>
    <t>horario de lunes a sábados de 8:00 a 22:00</t>
  </si>
  <si>
    <t>Factura de Venta de ABANCA Servicios Financieros</t>
  </si>
  <si>
    <t xml:space="preserve">Les recordamos la obligación de entregar la INE (Información Normalizada Europea sobre el crédito al consumo) a sus clientes antes de contratar la operación. </t>
  </si>
  <si>
    <t xml:space="preserve">Asímismo, deberá facilitar al consumidor explicaciones adecuadas de forma individualizada para que pueda evaluar si el contrato propuesto se ajusta a sus </t>
  </si>
  <si>
    <t xml:space="preserve">intereses, a sus necesidades y a su situación financiera. Esta información debe comprender las características de los productos propuestos (comisiones, </t>
  </si>
  <si>
    <t xml:space="preserve">intereses, seguros voluntarios,…), los efectos que puede tener sobre el consumidor, incluidas las consecuencias en caso de impago, y, si fuera preciso, una </t>
  </si>
  <si>
    <t>explicación de la información precontractual.</t>
  </si>
  <si>
    <t xml:space="preserve">ABANCA Servicios Financieros (CENTRAL)                                                                             </t>
  </si>
  <si>
    <t>infocomercios@abancaserfin.com</t>
  </si>
  <si>
    <t>C. GASTOS COMPARTIDOS</t>
  </si>
  <si>
    <t>La edad de los clientes + plazo financiado NO puede superar los 85 años</t>
  </si>
  <si>
    <t>10-MESES</t>
  </si>
  <si>
    <t>F.P.</t>
  </si>
  <si>
    <t>TLF: 981 77 91 15</t>
  </si>
  <si>
    <t>% TIPO</t>
  </si>
  <si>
    <t>COEFICIENTE</t>
  </si>
  <si>
    <t>Plazo</t>
  </si>
  <si>
    <t>TAE</t>
  </si>
  <si>
    <t>COM.CLIENTE</t>
  </si>
  <si>
    <t>Rappel Concesionario</t>
  </si>
  <si>
    <t>Comisión Apertura</t>
  </si>
  <si>
    <t xml:space="preserve">Inicial </t>
  </si>
  <si>
    <t>Tipo</t>
  </si>
  <si>
    <t>Plazo / €</t>
  </si>
  <si>
    <t>TIR</t>
  </si>
  <si>
    <t>Porcentaje  aplicado sobre importe financiado en concepto de gastos de estudio, y se financia junto con el importe a financiar</t>
  </si>
  <si>
    <t>COM. ESTUDIO</t>
  </si>
  <si>
    <t>20-MESES</t>
  </si>
  <si>
    <t>30-MESES</t>
  </si>
  <si>
    <t>TARIFA CONAIF</t>
  </si>
  <si>
    <t>18-MESES</t>
  </si>
  <si>
    <t>TIN</t>
  </si>
  <si>
    <t>C. INTERÉS + COSTE CLIENTE</t>
  </si>
  <si>
    <t xml:space="preserve">Última nómina o similar </t>
  </si>
  <si>
    <t>IMPORTE A FINANCIAR</t>
  </si>
  <si>
    <t>CUOTA</t>
  </si>
  <si>
    <t>PLAZO/EURO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</si>
</sst>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000"/>
    <numFmt numFmtId="165" formatCode="#,##0\ [$€-1]"/>
    <numFmt numFmtId="166" formatCode="0.000000"/>
    <numFmt numFmtId="167" formatCode="#,##0.00\ &quot;€&quot;"/>
    <numFmt numFmtId="168" formatCode="#,##0.00\ [$€-1]"/>
    <numFmt numFmtId="169" formatCode="#,##0.0000"/>
    <numFmt numFmtId="170" formatCode="0.00000"/>
  </numFmts>
  <fonts count="31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Palatino Linotype"/>
      <family val="1"/>
    </font>
    <font>
      <sz val="10"/>
      <color indexed="9"/>
      <name val="Palatino Linotype"/>
      <family val="1"/>
    </font>
    <font>
      <sz val="10"/>
      <color indexed="8"/>
      <name val="Palatino Linotype"/>
      <family val="1"/>
    </font>
    <font>
      <sz val="10"/>
      <color indexed="9"/>
      <name val="Palatino Linotype"/>
      <family val="1"/>
    </font>
    <font>
      <sz val="10"/>
      <name val="Palatino Linotype"/>
      <family val="1"/>
    </font>
    <font>
      <b/>
      <sz val="16"/>
      <color rgb="FFE10E49"/>
      <name val="Arial"/>
      <family val="2"/>
    </font>
    <font>
      <b/>
      <sz val="14"/>
      <color rgb="FFE10E49"/>
      <name val="Arial"/>
      <family val="2"/>
    </font>
    <font>
      <b/>
      <sz val="12"/>
      <color theme="0"/>
      <name val="Arial"/>
      <family val="2"/>
    </font>
    <font>
      <sz val="10"/>
      <color theme="1"/>
      <name val="Palatino Linotype"/>
      <family val="1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2"/>
      <color rgb="FF5B87DA"/>
      <name val="Arial"/>
      <family val="2"/>
    </font>
    <font>
      <b/>
      <sz val="12"/>
      <color rgb="FF5B87DA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indexed="65"/>
        <bgColor theme="0"/>
      </patternFill>
    </fill>
    <fill>
      <patternFill patternType="solid">
        <fgColor rgb="FF5B87DA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3" fillId="0" borderId="0" xfId="0" applyNumberFormat="1" applyFont="1"/>
    <xf numFmtId="0" fontId="0" fillId="0" borderId="0" xfId="0" applyBorder="1"/>
    <xf numFmtId="0" fontId="0" fillId="0" borderId="0" xfId="0" applyFill="1"/>
    <xf numFmtId="0" fontId="0" fillId="0" borderId="1" xfId="0" applyBorder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8" fillId="0" borderId="0" xfId="0" applyFont="1" applyBorder="1"/>
    <xf numFmtId="0" fontId="7" fillId="0" borderId="2" xfId="0" applyFont="1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0" fillId="0" borderId="5" xfId="0" applyBorder="1"/>
    <xf numFmtId="0" fontId="7" fillId="0" borderId="0" xfId="0" applyFont="1" applyBorder="1"/>
    <xf numFmtId="0" fontId="0" fillId="0" borderId="6" xfId="0" applyBorder="1"/>
    <xf numFmtId="0" fontId="11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7" fillId="0" borderId="7" xfId="0" applyFont="1" applyBorder="1"/>
    <xf numFmtId="0" fontId="12" fillId="0" borderId="0" xfId="0" applyFont="1" applyFill="1" applyBorder="1"/>
    <xf numFmtId="0" fontId="8" fillId="2" borderId="0" xfId="0" applyFont="1" applyFill="1" applyBorder="1" applyAlignment="1">
      <alignment horizontal="center"/>
    </xf>
    <xf numFmtId="0" fontId="5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0" borderId="3" xfId="0" applyFont="1" applyBorder="1"/>
    <xf numFmtId="0" fontId="8" fillId="0" borderId="7" xfId="0" applyFont="1" applyBorder="1"/>
    <xf numFmtId="0" fontId="10" fillId="0" borderId="7" xfId="0" applyFont="1" applyBorder="1"/>
    <xf numFmtId="0" fontId="8" fillId="0" borderId="2" xfId="0" applyFont="1" applyBorder="1"/>
    <xf numFmtId="0" fontId="12" fillId="0" borderId="1" xfId="0" applyFont="1" applyFill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12" fillId="0" borderId="7" xfId="0" applyFont="1" applyFill="1" applyBorder="1"/>
    <xf numFmtId="0" fontId="8" fillId="0" borderId="8" xfId="0" applyFont="1" applyBorder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 applyFill="1"/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4" fillId="0" borderId="0" xfId="0" applyFont="1" applyProtection="1"/>
    <xf numFmtId="0" fontId="23" fillId="0" borderId="0" xfId="0" applyFont="1" applyAlignment="1" applyProtection="1">
      <alignment horizontal="center"/>
    </xf>
    <xf numFmtId="0" fontId="7" fillId="4" borderId="2" xfId="0" applyFont="1" applyFill="1" applyBorder="1" applyProtection="1"/>
    <xf numFmtId="0" fontId="14" fillId="4" borderId="1" xfId="0" applyFont="1" applyFill="1" applyBorder="1" applyProtection="1"/>
    <xf numFmtId="0" fontId="14" fillId="4" borderId="3" xfId="0" applyFont="1" applyFill="1" applyBorder="1" applyProtection="1"/>
    <xf numFmtId="0" fontId="14" fillId="0" borderId="0" xfId="0" applyFont="1" applyBorder="1" applyProtection="1"/>
    <xf numFmtId="0" fontId="14" fillId="0" borderId="0" xfId="0" applyFont="1" applyProtection="1"/>
    <xf numFmtId="0" fontId="7" fillId="4" borderId="4" xfId="0" applyFont="1" applyFill="1" applyBorder="1" applyProtection="1"/>
    <xf numFmtId="0" fontId="14" fillId="4" borderId="0" xfId="0" applyFont="1" applyFill="1" applyBorder="1" applyProtection="1"/>
    <xf numFmtId="0" fontId="14" fillId="4" borderId="5" xfId="0" applyFont="1" applyFill="1" applyBorder="1" applyProtection="1"/>
    <xf numFmtId="0" fontId="7" fillId="4" borderId="6" xfId="0" applyFont="1" applyFill="1" applyBorder="1" applyProtection="1"/>
    <xf numFmtId="0" fontId="14" fillId="0" borderId="7" xfId="0" applyFont="1" applyBorder="1" applyProtection="1"/>
    <xf numFmtId="0" fontId="14" fillId="0" borderId="8" xfId="0" applyFont="1" applyBorder="1" applyProtection="1"/>
    <xf numFmtId="0" fontId="14" fillId="4" borderId="2" xfId="0" applyFont="1" applyFill="1" applyBorder="1" applyProtection="1"/>
    <xf numFmtId="0" fontId="14" fillId="4" borderId="6" xfId="0" applyFont="1" applyFill="1" applyBorder="1" applyProtection="1"/>
    <xf numFmtId="0" fontId="14" fillId="4" borderId="7" xfId="0" applyFont="1" applyFill="1" applyBorder="1" applyProtection="1"/>
    <xf numFmtId="0" fontId="14" fillId="4" borderId="8" xfId="0" applyFont="1" applyFill="1" applyBorder="1" applyProtection="1"/>
    <xf numFmtId="0" fontId="0" fillId="4" borderId="0" xfId="0" applyFill="1"/>
    <xf numFmtId="0" fontId="0" fillId="4" borderId="0" xfId="0" applyFill="1" applyBorder="1"/>
    <xf numFmtId="0" fontId="7" fillId="4" borderId="0" xfId="0" applyFont="1" applyFill="1"/>
    <xf numFmtId="168" fontId="6" fillId="4" borderId="0" xfId="0" applyNumberFormat="1" applyFont="1" applyFill="1" applyBorder="1" applyAlignment="1" applyProtection="1">
      <alignment horizontal="center"/>
    </xf>
    <xf numFmtId="167" fontId="15" fillId="4" borderId="0" xfId="0" applyNumberFormat="1" applyFont="1" applyFill="1" applyAlignment="1" applyProtection="1">
      <alignment horizontal="center"/>
      <protection locked="0"/>
    </xf>
    <xf numFmtId="0" fontId="7" fillId="0" borderId="4" xfId="0" applyFont="1" applyBorder="1"/>
    <xf numFmtId="0" fontId="6" fillId="0" borderId="9" xfId="0" applyFont="1" applyBorder="1" applyAlignment="1">
      <alignment horizontal="center"/>
    </xf>
    <xf numFmtId="10" fontId="6" fillId="0" borderId="9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9" fontId="0" fillId="0" borderId="0" xfId="0" applyNumberFormat="1" applyBorder="1"/>
    <xf numFmtId="0" fontId="17" fillId="0" borderId="0" xfId="2"/>
    <xf numFmtId="169" fontId="19" fillId="3" borderId="10" xfId="2" applyNumberFormat="1" applyFont="1" applyFill="1" applyBorder="1" applyAlignment="1"/>
    <xf numFmtId="164" fontId="20" fillId="0" borderId="11" xfId="2" applyNumberFormat="1" applyFont="1" applyFill="1" applyBorder="1" applyAlignment="1"/>
    <xf numFmtId="164" fontId="21" fillId="0" borderId="11" xfId="2" applyNumberFormat="1" applyFont="1" applyFill="1" applyBorder="1" applyAlignment="1"/>
    <xf numFmtId="0" fontId="18" fillId="5" borderId="0" xfId="2" applyFont="1" applyFill="1" applyAlignment="1">
      <alignment horizontal="center" vertical="center" wrapText="1"/>
    </xf>
    <xf numFmtId="0" fontId="18" fillId="5" borderId="0" xfId="2" applyFont="1" applyFill="1" applyAlignment="1">
      <alignment horizontal="center" wrapText="1"/>
    </xf>
    <xf numFmtId="0" fontId="19" fillId="0" borderId="11" xfId="2" applyFont="1" applyFill="1" applyBorder="1" applyAlignment="1">
      <alignment horizontal="center"/>
    </xf>
    <xf numFmtId="164" fontId="19" fillId="0" borderId="11" xfId="2" applyNumberFormat="1" applyFont="1" applyFill="1" applyBorder="1" applyAlignment="1" applyProtection="1">
      <alignment horizontal="center"/>
    </xf>
    <xf numFmtId="10" fontId="19" fillId="0" borderId="11" xfId="3" applyNumberFormat="1" applyFont="1" applyFill="1" applyBorder="1" applyAlignment="1" applyProtection="1">
      <alignment horizontal="center"/>
    </xf>
    <xf numFmtId="170" fontId="17" fillId="0" borderId="0" xfId="2" applyNumberFormat="1" applyFill="1" applyAlignment="1">
      <alignment horizontal="center"/>
    </xf>
    <xf numFmtId="164" fontId="19" fillId="0" borderId="11" xfId="2" applyNumberFormat="1" applyFont="1" applyFill="1" applyBorder="1" applyAlignment="1"/>
    <xf numFmtId="0" fontId="17" fillId="0" borderId="0" xfId="2" applyFill="1"/>
    <xf numFmtId="0" fontId="21" fillId="0" borderId="0" xfId="2" applyFont="1" applyFill="1"/>
    <xf numFmtId="10" fontId="17" fillId="4" borderId="0" xfId="3" applyNumberFormat="1" applyFont="1" applyFill="1" applyAlignment="1">
      <alignment horizontal="center"/>
    </xf>
    <xf numFmtId="10" fontId="25" fillId="6" borderId="11" xfId="3" applyNumberFormat="1" applyFont="1" applyFill="1" applyBorder="1" applyAlignment="1"/>
    <xf numFmtId="0" fontId="26" fillId="5" borderId="9" xfId="0" applyFont="1" applyFill="1" applyBorder="1"/>
    <xf numFmtId="0" fontId="26" fillId="5" borderId="9" xfId="0" applyFont="1" applyFill="1" applyBorder="1" applyAlignment="1">
      <alignment horizontal="center"/>
    </xf>
    <xf numFmtId="10" fontId="27" fillId="2" borderId="9" xfId="3" applyNumberFormat="1" applyFont="1" applyFill="1" applyBorder="1" applyAlignment="1" applyProtection="1">
      <alignment horizontal="center"/>
    </xf>
    <xf numFmtId="10" fontId="0" fillId="0" borderId="9" xfId="0" applyNumberFormat="1" applyBorder="1"/>
    <xf numFmtId="0" fontId="26" fillId="4" borderId="0" xfId="0" applyFont="1" applyFill="1"/>
    <xf numFmtId="165" fontId="6" fillId="7" borderId="9" xfId="0" applyNumberFormat="1" applyFont="1" applyFill="1" applyBorder="1" applyAlignment="1">
      <alignment horizontal="center"/>
    </xf>
    <xf numFmtId="10" fontId="6" fillId="7" borderId="9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165" fontId="6" fillId="7" borderId="0" xfId="0" applyNumberFormat="1" applyFont="1" applyFill="1" applyBorder="1" applyAlignment="1">
      <alignment horizontal="center"/>
    </xf>
    <xf numFmtId="10" fontId="6" fillId="7" borderId="0" xfId="0" applyNumberFormat="1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165" fontId="6" fillId="7" borderId="14" xfId="0" applyNumberFormat="1" applyFont="1" applyFill="1" applyBorder="1" applyAlignment="1">
      <alignment horizontal="center"/>
    </xf>
    <xf numFmtId="10" fontId="6" fillId="7" borderId="14" xfId="0" applyNumberFormat="1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  <xf numFmtId="0" fontId="24" fillId="8" borderId="17" xfId="0" applyFont="1" applyFill="1" applyBorder="1" applyAlignment="1"/>
    <xf numFmtId="0" fontId="24" fillId="8" borderId="18" xfId="0" applyFont="1" applyFill="1" applyBorder="1" applyAlignment="1"/>
    <xf numFmtId="0" fontId="24" fillId="8" borderId="19" xfId="0" applyFont="1" applyFill="1" applyBorder="1" applyAlignment="1"/>
    <xf numFmtId="167" fontId="30" fillId="10" borderId="0" xfId="0" applyNumberFormat="1" applyFont="1" applyFill="1" applyBorder="1" applyAlignment="1" applyProtection="1">
      <alignment horizontal="center"/>
      <protection locked="0"/>
    </xf>
    <xf numFmtId="0" fontId="3" fillId="7" borderId="21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3" fillId="7" borderId="16" xfId="0" applyNumberFormat="1" applyFont="1" applyFill="1" applyBorder="1" applyAlignment="1">
      <alignment horizontal="center"/>
    </xf>
    <xf numFmtId="166" fontId="3" fillId="7" borderId="9" xfId="0" applyNumberFormat="1" applyFont="1" applyFill="1" applyBorder="1" applyAlignment="1">
      <alignment horizontal="center"/>
    </xf>
    <xf numFmtId="166" fontId="3" fillId="7" borderId="14" xfId="0" applyNumberFormat="1" applyFont="1" applyFill="1" applyBorder="1" applyAlignment="1">
      <alignment horizontal="center"/>
    </xf>
    <xf numFmtId="0" fontId="3" fillId="11" borderId="20" xfId="0" applyFont="1" applyFill="1" applyBorder="1" applyAlignment="1">
      <alignment horizontal="center"/>
    </xf>
    <xf numFmtId="168" fontId="6" fillId="10" borderId="24" xfId="0" applyNumberFormat="1" applyFont="1" applyFill="1" applyBorder="1" applyAlignment="1" applyProtection="1">
      <alignment horizontal="center"/>
    </xf>
    <xf numFmtId="168" fontId="6" fillId="10" borderId="25" xfId="0" applyNumberFormat="1" applyFont="1" applyFill="1" applyBorder="1" applyAlignment="1" applyProtection="1">
      <alignment horizontal="center"/>
    </xf>
    <xf numFmtId="0" fontId="24" fillId="8" borderId="26" xfId="0" applyFont="1" applyFill="1" applyBorder="1" applyAlignment="1"/>
    <xf numFmtId="0" fontId="3" fillId="11" borderId="24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28" fillId="4" borderId="4" xfId="1" applyFont="1" applyFill="1" applyBorder="1" applyAlignment="1" applyProtection="1">
      <alignment horizontal="center" vertical="center" wrapText="1"/>
    </xf>
    <xf numFmtId="0" fontId="7" fillId="4" borderId="0" xfId="1" applyFont="1" applyFill="1" applyBorder="1" applyAlignment="1" applyProtection="1">
      <alignment horizontal="center" vertical="center" wrapText="1"/>
    </xf>
    <xf numFmtId="0" fontId="7" fillId="4" borderId="5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8" fillId="5" borderId="0" xfId="2" applyFont="1" applyFill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_Cálculo_d..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57150</xdr:rowOff>
    </xdr:from>
    <xdr:to>
      <xdr:col>5</xdr:col>
      <xdr:colOff>366712</xdr:colOff>
      <xdr:row>5</xdr:row>
      <xdr:rowOff>142875</xdr:rowOff>
    </xdr:to>
    <xdr:pic>
      <xdr:nvPicPr>
        <xdr:cNvPr id="230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47650"/>
          <a:ext cx="49244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642938</xdr:colOff>
      <xdr:row>9</xdr:row>
      <xdr:rowOff>142875</xdr:rowOff>
    </xdr:from>
    <xdr:to>
      <xdr:col>5</xdr:col>
      <xdr:colOff>519113</xdr:colOff>
      <xdr:row>11</xdr:row>
      <xdr:rowOff>76200</xdr:rowOff>
    </xdr:to>
    <xdr:pic>
      <xdr:nvPicPr>
        <xdr:cNvPr id="2306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1857375"/>
          <a:ext cx="2028825" cy="385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banca">
      <a:dk1>
        <a:sysClr val="windowText" lastClr="000000"/>
      </a:dk1>
      <a:lt1>
        <a:sysClr val="window" lastClr="FFFFFF"/>
      </a:lt1>
      <a:dk2>
        <a:srgbClr val="1F497D"/>
      </a:dk2>
      <a:lt2>
        <a:srgbClr val="5B87DA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comercios@abancaserfi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showGridLines="0" tabSelected="1" topLeftCell="A5" zoomScaleNormal="100" workbookViewId="0">
      <selection activeCell="I13" sqref="I13"/>
    </sheetView>
  </sheetViews>
  <sheetFormatPr baseColWidth="10" defaultRowHeight="12.75" x14ac:dyDescent="0.2"/>
  <cols>
    <col min="1" max="1" width="11.5703125" customWidth="1"/>
    <col min="2" max="2" width="12.42578125" customWidth="1"/>
    <col min="3" max="3" width="15.28515625" customWidth="1"/>
    <col min="4" max="4" width="13.28515625" customWidth="1"/>
    <col min="5" max="5" width="16.85546875" style="6" customWidth="1"/>
    <col min="6" max="6" width="15.85546875" customWidth="1"/>
    <col min="7" max="7" width="15.42578125" customWidth="1"/>
    <col min="8" max="8" width="17.7109375" customWidth="1"/>
    <col min="9" max="9" width="14" customWidth="1"/>
    <col min="10" max="10" width="22.5703125" customWidth="1"/>
    <col min="11" max="11" width="5.7109375" customWidth="1"/>
  </cols>
  <sheetData>
    <row r="1" spans="1:10" ht="15" x14ac:dyDescent="0.2">
      <c r="B1" s="1"/>
      <c r="C1" s="1"/>
      <c r="D1" s="1"/>
      <c r="E1" s="46"/>
      <c r="F1" s="2"/>
      <c r="G1" s="3"/>
      <c r="H1" s="3"/>
    </row>
    <row r="2" spans="1:10" ht="15" x14ac:dyDescent="0.2">
      <c r="B2" s="1"/>
      <c r="C2" s="2"/>
      <c r="D2" s="1"/>
      <c r="E2" s="46"/>
      <c r="F2" s="2"/>
      <c r="G2" s="3"/>
      <c r="H2" s="3"/>
    </row>
    <row r="3" spans="1:10" ht="15" x14ac:dyDescent="0.2">
      <c r="B3" s="1"/>
      <c r="C3" s="2"/>
      <c r="D3" s="1"/>
      <c r="E3" s="46"/>
      <c r="F3" s="2"/>
      <c r="G3" s="3"/>
      <c r="H3" s="3"/>
    </row>
    <row r="4" spans="1:10" ht="15" x14ac:dyDescent="0.2">
      <c r="B4" s="1"/>
      <c r="C4" s="2"/>
      <c r="D4" s="1"/>
      <c r="E4" s="46"/>
      <c r="F4" s="2"/>
      <c r="G4" s="3"/>
      <c r="H4" s="3"/>
    </row>
    <row r="5" spans="1:10" ht="15" x14ac:dyDescent="0.2">
      <c r="B5" s="1"/>
      <c r="C5" s="2"/>
      <c r="D5" s="1"/>
      <c r="E5" s="46"/>
      <c r="F5" s="2"/>
      <c r="G5" s="3"/>
      <c r="H5" s="3"/>
    </row>
    <row r="6" spans="1:10" ht="15" x14ac:dyDescent="0.2">
      <c r="B6" s="1"/>
      <c r="C6" s="2"/>
      <c r="D6" s="1"/>
      <c r="E6" s="46"/>
      <c r="F6" s="2"/>
      <c r="G6" s="3"/>
      <c r="H6" s="3"/>
    </row>
    <row r="7" spans="1:10" ht="15" x14ac:dyDescent="0.2">
      <c r="B7" s="1"/>
      <c r="C7" s="2"/>
      <c r="D7" s="1"/>
      <c r="E7" s="46"/>
      <c r="F7" s="2"/>
      <c r="G7" s="3"/>
      <c r="H7" s="3"/>
    </row>
    <row r="8" spans="1:10" ht="15.75" x14ac:dyDescent="0.25">
      <c r="B8" s="1"/>
      <c r="C8" s="2"/>
      <c r="D8" s="1"/>
      <c r="E8" s="46"/>
      <c r="F8" s="2"/>
      <c r="G8" s="3"/>
      <c r="H8" s="4">
        <f ca="1">TODAY()</f>
        <v>44243</v>
      </c>
    </row>
    <row r="9" spans="1:10" ht="15" x14ac:dyDescent="0.2">
      <c r="B9" s="1"/>
      <c r="C9" s="2"/>
      <c r="D9" s="1"/>
      <c r="E9" s="46"/>
      <c r="F9" s="2"/>
      <c r="G9" s="3"/>
      <c r="H9" s="3"/>
    </row>
    <row r="10" spans="1:10" ht="15.75" x14ac:dyDescent="0.25">
      <c r="B10" s="135"/>
      <c r="C10" s="135"/>
      <c r="D10" s="135"/>
      <c r="E10" s="135"/>
      <c r="F10" s="135"/>
      <c r="G10" s="135"/>
      <c r="H10" s="135"/>
    </row>
    <row r="11" spans="1:10" ht="20.25" x14ac:dyDescent="0.3">
      <c r="C11" s="44"/>
      <c r="D11" s="44"/>
      <c r="E11" s="47"/>
      <c r="F11" s="44"/>
      <c r="G11" s="3"/>
      <c r="H11" s="4"/>
    </row>
    <row r="12" spans="1:10" ht="18" x14ac:dyDescent="0.25">
      <c r="C12" s="135"/>
      <c r="D12" s="135"/>
      <c r="E12" s="135"/>
      <c r="F12" s="135"/>
      <c r="G12" s="57"/>
      <c r="H12" s="58"/>
      <c r="I12" s="78"/>
    </row>
    <row r="13" spans="1:10" ht="18" x14ac:dyDescent="0.25">
      <c r="C13" s="45"/>
      <c r="D13" s="45"/>
      <c r="E13" s="48"/>
      <c r="F13" s="45"/>
      <c r="G13" s="136" t="s">
        <v>67</v>
      </c>
      <c r="H13" s="136"/>
      <c r="I13" s="121">
        <v>3000</v>
      </c>
    </row>
    <row r="14" spans="1:10" ht="23.25" x14ac:dyDescent="0.35">
      <c r="B14" s="134" t="s">
        <v>62</v>
      </c>
      <c r="C14" s="134"/>
      <c r="D14" s="134"/>
      <c r="E14" s="134"/>
      <c r="F14" s="134"/>
      <c r="G14" s="134"/>
      <c r="H14" s="134"/>
    </row>
    <row r="15" spans="1:10" ht="13.5" thickBot="1" x14ac:dyDescent="0.25">
      <c r="A15" s="74"/>
      <c r="B15" s="6"/>
      <c r="C15" s="6"/>
      <c r="D15" s="6"/>
      <c r="F15" s="6"/>
      <c r="G15" s="6"/>
      <c r="H15" s="6"/>
    </row>
    <row r="16" spans="1:10" ht="16.5" thickBot="1" x14ac:dyDescent="0.3">
      <c r="A16" s="74"/>
      <c r="B16" s="118" t="s">
        <v>42</v>
      </c>
      <c r="C16" s="119"/>
      <c r="D16" s="119"/>
      <c r="E16" s="119"/>
      <c r="F16" s="119"/>
      <c r="G16" s="119"/>
      <c r="H16" s="119"/>
      <c r="I16" s="131"/>
      <c r="J16" s="5"/>
    </row>
    <row r="17" spans="1:10" ht="15" x14ac:dyDescent="0.25">
      <c r="A17" s="76"/>
      <c r="B17" s="115" t="s">
        <v>45</v>
      </c>
      <c r="C17" s="115" t="s">
        <v>0</v>
      </c>
      <c r="D17" s="116" t="s">
        <v>1</v>
      </c>
      <c r="E17" s="116" t="s">
        <v>2</v>
      </c>
      <c r="F17" s="117" t="s">
        <v>59</v>
      </c>
      <c r="G17" s="116" t="s">
        <v>5</v>
      </c>
      <c r="H17" s="122" t="s">
        <v>3</v>
      </c>
      <c r="I17" s="132" t="s">
        <v>68</v>
      </c>
    </row>
    <row r="18" spans="1:10" ht="14.25" x14ac:dyDescent="0.2">
      <c r="A18" s="74"/>
      <c r="B18" s="110">
        <v>31694</v>
      </c>
      <c r="C18" s="109" t="s">
        <v>44</v>
      </c>
      <c r="D18" s="104">
        <v>200</v>
      </c>
      <c r="E18" s="105">
        <v>5.0000000000000001E-3</v>
      </c>
      <c r="F18" s="105">
        <v>0.04</v>
      </c>
      <c r="G18" s="105">
        <v>9.2999999999999999E-2</v>
      </c>
      <c r="H18" s="123">
        <v>25</v>
      </c>
      <c r="I18" s="129">
        <f>IF($I$13&gt;=D18,$I$13/10, "Imp.insuf.para f.pago")+$I$13*F18/10</f>
        <v>312</v>
      </c>
    </row>
    <row r="19" spans="1:10" ht="14.25" x14ac:dyDescent="0.2">
      <c r="A19" s="74"/>
      <c r="B19" s="110">
        <v>31695</v>
      </c>
      <c r="C19" s="109" t="s">
        <v>4</v>
      </c>
      <c r="D19" s="104">
        <v>240</v>
      </c>
      <c r="E19" s="105">
        <v>7.4999999999999997E-3</v>
      </c>
      <c r="F19" s="105">
        <v>0.04</v>
      </c>
      <c r="G19" s="105">
        <v>7.8200000000000006E-2</v>
      </c>
      <c r="H19" s="123">
        <v>25</v>
      </c>
      <c r="I19" s="129">
        <f>IF($I$13&gt;=D19,$I$13/12, "Imp.insuf.para f.pago")+$I$13*F19/12</f>
        <v>260</v>
      </c>
    </row>
    <row r="20" spans="1:10" ht="14.25" x14ac:dyDescent="0.2">
      <c r="A20" s="74"/>
      <c r="B20" s="110">
        <v>31522</v>
      </c>
      <c r="C20" s="109" t="s">
        <v>63</v>
      </c>
      <c r="D20" s="104">
        <v>360</v>
      </c>
      <c r="E20" s="105">
        <v>0.02</v>
      </c>
      <c r="F20" s="105">
        <v>4.4999999999999998E-2</v>
      </c>
      <c r="G20" s="105">
        <v>0.06</v>
      </c>
      <c r="H20" s="123">
        <v>25</v>
      </c>
      <c r="I20" s="129">
        <f>IF($I$13&gt;=D20,$I$13/18, "Imp.insuf.para f.pago")+$I$13*F20/18</f>
        <v>174.16666666666666</v>
      </c>
    </row>
    <row r="21" spans="1:10" ht="14.25" x14ac:dyDescent="0.2">
      <c r="A21" s="74"/>
      <c r="B21" s="110">
        <v>31696</v>
      </c>
      <c r="C21" s="109" t="s">
        <v>60</v>
      </c>
      <c r="D21" s="104">
        <v>400</v>
      </c>
      <c r="E21" s="105">
        <v>0.02</v>
      </c>
      <c r="F21" s="105">
        <v>0.05</v>
      </c>
      <c r="G21" s="105">
        <v>6.0499999999999998E-2</v>
      </c>
      <c r="H21" s="123">
        <v>25</v>
      </c>
      <c r="I21" s="129">
        <f>IF($I$13&gt;=D21,$I$13/20, "Imp.insuf.para f.pago")+$I$13*F21/20</f>
        <v>157.5</v>
      </c>
    </row>
    <row r="22" spans="1:10" ht="14.25" x14ac:dyDescent="0.2">
      <c r="A22" s="74"/>
      <c r="B22" s="110">
        <v>31576</v>
      </c>
      <c r="C22" s="109" t="s">
        <v>6</v>
      </c>
      <c r="D22" s="104">
        <v>480</v>
      </c>
      <c r="E22" s="105">
        <v>0.03</v>
      </c>
      <c r="F22" s="105">
        <v>0.05</v>
      </c>
      <c r="G22" s="105">
        <v>5.0700000000000002E-2</v>
      </c>
      <c r="H22" s="123">
        <v>25</v>
      </c>
      <c r="I22" s="129">
        <f>IF($I$13&gt;=D22,$I$13/24, "Imp.insuf.para f.pago")+$I$13*F22/24</f>
        <v>131.25</v>
      </c>
    </row>
    <row r="23" spans="1:10" ht="14.25" x14ac:dyDescent="0.2">
      <c r="A23" s="74"/>
      <c r="B23" s="110">
        <v>31697</v>
      </c>
      <c r="C23" s="109" t="s">
        <v>61</v>
      </c>
      <c r="D23" s="104">
        <v>600</v>
      </c>
      <c r="E23" s="105">
        <v>4.7500000000000001E-2</v>
      </c>
      <c r="F23" s="105">
        <v>0.05</v>
      </c>
      <c r="G23" s="105">
        <v>4.07E-2</v>
      </c>
      <c r="H23" s="123">
        <v>25</v>
      </c>
      <c r="I23" s="129">
        <f>IF($I$13&gt;=D23,$I$13/30, "Imp.insuf.para f.pago")+$I$13*F23/30</f>
        <v>105</v>
      </c>
    </row>
    <row r="24" spans="1:10" ht="15" thickBot="1" x14ac:dyDescent="0.25">
      <c r="A24" s="74"/>
      <c r="B24" s="111">
        <v>31698</v>
      </c>
      <c r="C24" s="112" t="s">
        <v>7</v>
      </c>
      <c r="D24" s="113">
        <v>720</v>
      </c>
      <c r="E24" s="114">
        <v>6.25E-2</v>
      </c>
      <c r="F24" s="114">
        <v>0.05</v>
      </c>
      <c r="G24" s="114">
        <v>3.4000000000000002E-2</v>
      </c>
      <c r="H24" s="124">
        <v>25</v>
      </c>
      <c r="I24" s="130">
        <f>IF($I$13&gt;=D24,$I$13/36, "Imp.insuf.para f.pago")+$I$13*F24/36</f>
        <v>87.5</v>
      </c>
    </row>
    <row r="25" spans="1:10" ht="15" thickBot="1" x14ac:dyDescent="0.25">
      <c r="A25" s="74"/>
      <c r="B25" s="106"/>
      <c r="C25" s="106"/>
      <c r="D25" s="107"/>
      <c r="E25" s="108"/>
      <c r="F25" s="108"/>
      <c r="G25" s="108"/>
      <c r="H25" s="106"/>
      <c r="I25" s="77"/>
    </row>
    <row r="26" spans="1:10" ht="16.5" thickBot="1" x14ac:dyDescent="0.3">
      <c r="A26" s="74"/>
      <c r="B26" s="118" t="s">
        <v>65</v>
      </c>
      <c r="C26" s="119"/>
      <c r="D26" s="119"/>
      <c r="E26" s="119"/>
      <c r="F26" s="119"/>
      <c r="G26" s="119"/>
      <c r="H26" s="119"/>
      <c r="I26" s="120"/>
      <c r="J26" s="120"/>
    </row>
    <row r="27" spans="1:10" ht="15" x14ac:dyDescent="0.25">
      <c r="A27" s="74"/>
      <c r="B27" s="115" t="s">
        <v>45</v>
      </c>
      <c r="C27" s="115" t="s">
        <v>0</v>
      </c>
      <c r="D27" s="116" t="s">
        <v>1</v>
      </c>
      <c r="E27" s="125" t="s">
        <v>69</v>
      </c>
      <c r="F27" s="116" t="s">
        <v>64</v>
      </c>
      <c r="G27" s="117" t="s">
        <v>59</v>
      </c>
      <c r="H27" s="116" t="s">
        <v>5</v>
      </c>
      <c r="I27" s="122" t="s">
        <v>3</v>
      </c>
      <c r="J27" s="128" t="s">
        <v>68</v>
      </c>
    </row>
    <row r="28" spans="1:10" ht="15" x14ac:dyDescent="0.25">
      <c r="A28" s="74"/>
      <c r="B28" s="110">
        <v>31643</v>
      </c>
      <c r="C28" s="109" t="s">
        <v>4</v>
      </c>
      <c r="D28" s="104">
        <v>240</v>
      </c>
      <c r="E28" s="126">
        <v>8.7764318790317847E-2</v>
      </c>
      <c r="F28" s="105">
        <v>5.9499999999999997E-2</v>
      </c>
      <c r="G28" s="105">
        <v>0.02</v>
      </c>
      <c r="H28" s="105">
        <v>0.1011462594765391</v>
      </c>
      <c r="I28" s="123">
        <v>25</v>
      </c>
      <c r="J28" s="129">
        <f>$I$13*E28</f>
        <v>263.29295637095356</v>
      </c>
    </row>
    <row r="29" spans="1:10" ht="15" x14ac:dyDescent="0.25">
      <c r="A29" s="74"/>
      <c r="B29" s="110">
        <v>31346</v>
      </c>
      <c r="C29" s="109" t="s">
        <v>6</v>
      </c>
      <c r="D29" s="104">
        <v>480</v>
      </c>
      <c r="E29" s="126">
        <v>4.562702643211456E-2</v>
      </c>
      <c r="F29" s="105">
        <v>5.9499999999999997E-2</v>
      </c>
      <c r="G29" s="105">
        <v>0.03</v>
      </c>
      <c r="H29" s="105">
        <v>9.2441484340460178E-2</v>
      </c>
      <c r="I29" s="123">
        <v>25</v>
      </c>
      <c r="J29" s="129">
        <f t="shared" ref="J29:J32" si="0">$I$13*E29</f>
        <v>136.88107929634367</v>
      </c>
    </row>
    <row r="30" spans="1:10" ht="15" x14ac:dyDescent="0.25">
      <c r="A30" s="74"/>
      <c r="B30" s="110">
        <v>31345</v>
      </c>
      <c r="C30" s="109" t="s">
        <v>7</v>
      </c>
      <c r="D30" s="104">
        <v>720</v>
      </c>
      <c r="E30" s="126">
        <v>3.1311266153000554E-2</v>
      </c>
      <c r="F30" s="105">
        <v>5.9499999999999997E-2</v>
      </c>
      <c r="G30" s="105">
        <v>0.03</v>
      </c>
      <c r="H30" s="105">
        <v>8.241417825060493E-2</v>
      </c>
      <c r="I30" s="123">
        <v>25</v>
      </c>
      <c r="J30" s="129">
        <f t="shared" si="0"/>
        <v>93.933798459001665</v>
      </c>
    </row>
    <row r="31" spans="1:10" ht="15" x14ac:dyDescent="0.25">
      <c r="A31" s="74"/>
      <c r="B31" s="110">
        <v>31699</v>
      </c>
      <c r="C31" s="109" t="s">
        <v>8</v>
      </c>
      <c r="D31" s="104">
        <v>960</v>
      </c>
      <c r="E31" s="126">
        <v>2.4400596456729349E-2</v>
      </c>
      <c r="F31" s="105">
        <v>5.9499999999999997E-2</v>
      </c>
      <c r="G31" s="105">
        <v>0.04</v>
      </c>
      <c r="H31" s="105">
        <v>8.2716999502821853E-2</v>
      </c>
      <c r="I31" s="123">
        <v>25</v>
      </c>
      <c r="J31" s="129">
        <f t="shared" si="0"/>
        <v>73.201789370188052</v>
      </c>
    </row>
    <row r="32" spans="1:10" ht="15.75" thickBot="1" x14ac:dyDescent="0.3">
      <c r="A32" s="74"/>
      <c r="B32" s="111">
        <v>31700</v>
      </c>
      <c r="C32" s="112" t="s">
        <v>31</v>
      </c>
      <c r="D32" s="113">
        <v>1200</v>
      </c>
      <c r="E32" s="127">
        <v>2.008194313261337E-2</v>
      </c>
      <c r="F32" s="114">
        <v>5.9499999999999997E-2</v>
      </c>
      <c r="G32" s="114">
        <v>0.04</v>
      </c>
      <c r="H32" s="114">
        <v>7.8623855512626628E-2</v>
      </c>
      <c r="I32" s="124">
        <v>25</v>
      </c>
      <c r="J32" s="130">
        <f t="shared" si="0"/>
        <v>60.245829397840112</v>
      </c>
    </row>
    <row r="33" spans="1:11" x14ac:dyDescent="0.2">
      <c r="I33" s="6"/>
      <c r="J33" s="6"/>
    </row>
    <row r="34" spans="1:11" x14ac:dyDescent="0.2">
      <c r="I34" s="6"/>
      <c r="J34" s="6"/>
    </row>
    <row r="35" spans="1:11" x14ac:dyDescent="0.2">
      <c r="A35" s="133" t="s">
        <v>9</v>
      </c>
      <c r="B35" s="133"/>
      <c r="C35" s="29" t="s">
        <v>32</v>
      </c>
      <c r="D35" s="8"/>
      <c r="E35" s="49"/>
      <c r="F35" s="9"/>
      <c r="G35" s="9"/>
      <c r="H35" s="9"/>
      <c r="I35" s="9"/>
      <c r="J35" s="9"/>
    </row>
    <row r="36" spans="1:11" x14ac:dyDescent="0.2">
      <c r="A36" s="133" t="s">
        <v>10</v>
      </c>
      <c r="B36" s="133"/>
      <c r="C36" s="9" t="s">
        <v>11</v>
      </c>
      <c r="D36" s="8"/>
      <c r="E36" s="49"/>
      <c r="F36" s="8"/>
      <c r="G36" s="9"/>
      <c r="H36" s="9"/>
      <c r="I36" s="9"/>
      <c r="J36" s="9"/>
    </row>
    <row r="37" spans="1:11" x14ac:dyDescent="0.2">
      <c r="A37" s="133" t="s">
        <v>12</v>
      </c>
      <c r="B37" s="133"/>
      <c r="C37" s="10" t="s">
        <v>13</v>
      </c>
      <c r="D37" s="8"/>
      <c r="E37" s="49"/>
      <c r="F37" s="8"/>
      <c r="G37" s="9"/>
      <c r="H37" s="9"/>
      <c r="I37" s="9"/>
      <c r="J37" s="9"/>
    </row>
    <row r="38" spans="1:11" x14ac:dyDescent="0.2">
      <c r="A38" s="133" t="s">
        <v>14</v>
      </c>
      <c r="B38" s="133"/>
      <c r="C38" s="9" t="s">
        <v>15</v>
      </c>
      <c r="D38" s="8"/>
      <c r="E38" s="49"/>
      <c r="F38" s="8"/>
      <c r="G38" s="8"/>
      <c r="H38" s="9"/>
      <c r="I38" s="9"/>
      <c r="J38" s="9"/>
    </row>
    <row r="39" spans="1:11" x14ac:dyDescent="0.2">
      <c r="A39" s="133" t="s">
        <v>16</v>
      </c>
      <c r="B39" s="133"/>
      <c r="C39" s="10" t="s">
        <v>58</v>
      </c>
      <c r="D39" s="8"/>
      <c r="E39" s="49"/>
      <c r="F39" s="8"/>
      <c r="G39" s="8"/>
      <c r="H39" s="9"/>
      <c r="I39" s="9"/>
      <c r="J39" s="9"/>
    </row>
    <row r="40" spans="1:11" x14ac:dyDescent="0.2">
      <c r="A40" s="133" t="s">
        <v>17</v>
      </c>
      <c r="B40" s="133"/>
      <c r="C40" s="9" t="s">
        <v>18</v>
      </c>
      <c r="D40" s="8"/>
      <c r="E40" s="49"/>
      <c r="F40" s="8"/>
      <c r="G40" s="9"/>
      <c r="H40" s="9"/>
      <c r="I40" s="9"/>
      <c r="J40" s="9"/>
    </row>
    <row r="41" spans="1:11" x14ac:dyDescent="0.2">
      <c r="C41" s="9" t="s">
        <v>19</v>
      </c>
      <c r="D41" s="8"/>
      <c r="E41" s="49"/>
      <c r="F41" s="8"/>
      <c r="G41" s="9"/>
      <c r="H41" s="11"/>
      <c r="I41" s="9"/>
      <c r="J41" s="9"/>
    </row>
    <row r="42" spans="1:11" ht="13.5" thickBot="1" x14ac:dyDescent="0.25">
      <c r="C42" s="9"/>
      <c r="D42" s="8"/>
      <c r="E42" s="49"/>
      <c r="F42" s="8"/>
      <c r="G42" s="9"/>
      <c r="H42" s="11"/>
      <c r="I42" s="9"/>
      <c r="J42" s="9"/>
    </row>
    <row r="43" spans="1:11" x14ac:dyDescent="0.2">
      <c r="A43" s="8"/>
      <c r="B43" s="30" t="s">
        <v>20</v>
      </c>
      <c r="C43" s="7"/>
      <c r="D43" s="31"/>
      <c r="E43" s="50"/>
      <c r="F43" s="31"/>
      <c r="G43" s="32"/>
      <c r="H43" s="33"/>
      <c r="I43" s="34"/>
      <c r="J43" s="9"/>
    </row>
    <row r="44" spans="1:11" ht="13.5" thickBot="1" x14ac:dyDescent="0.25">
      <c r="B44" s="22"/>
      <c r="C44" s="24"/>
      <c r="D44" s="35" t="s">
        <v>21</v>
      </c>
      <c r="E44" s="51"/>
      <c r="F44" s="25"/>
      <c r="G44" s="24"/>
      <c r="H44" s="36"/>
      <c r="I44" s="26"/>
    </row>
    <row r="45" spans="1:11" x14ac:dyDescent="0.2">
      <c r="A45" s="13" t="s">
        <v>22</v>
      </c>
      <c r="B45" s="14"/>
      <c r="C45" s="7"/>
      <c r="D45" s="15"/>
      <c r="E45" s="52"/>
      <c r="F45" s="16"/>
      <c r="G45" s="13" t="s">
        <v>23</v>
      </c>
      <c r="H45" s="7"/>
      <c r="I45" s="7"/>
      <c r="J45" s="16"/>
      <c r="K45" s="5"/>
    </row>
    <row r="46" spans="1:11" x14ac:dyDescent="0.2">
      <c r="A46" s="17"/>
      <c r="B46" s="18" t="s">
        <v>24</v>
      </c>
      <c r="C46" s="5"/>
      <c r="D46" s="19"/>
      <c r="E46" s="53"/>
      <c r="F46" s="20"/>
      <c r="G46" s="79" t="s">
        <v>25</v>
      </c>
      <c r="H46" s="5"/>
      <c r="I46" s="5"/>
      <c r="J46" s="20"/>
      <c r="K46" s="5"/>
    </row>
    <row r="47" spans="1:11" x14ac:dyDescent="0.2">
      <c r="A47" s="17"/>
      <c r="B47" s="18" t="s">
        <v>26</v>
      </c>
      <c r="C47" s="5"/>
      <c r="D47" s="19"/>
      <c r="E47" s="53"/>
      <c r="F47" s="20"/>
      <c r="G47" s="17"/>
      <c r="H47" s="21" t="s">
        <v>34</v>
      </c>
      <c r="I47" s="5"/>
      <c r="J47" s="20"/>
      <c r="K47" s="5"/>
    </row>
    <row r="48" spans="1:11" ht="13.5" thickBot="1" x14ac:dyDescent="0.25">
      <c r="A48" s="22"/>
      <c r="B48" s="23" t="s">
        <v>66</v>
      </c>
      <c r="C48" s="24"/>
      <c r="D48" s="25"/>
      <c r="E48" s="51"/>
      <c r="F48" s="26"/>
      <c r="G48" s="22"/>
      <c r="H48" s="27" t="s">
        <v>27</v>
      </c>
      <c r="I48" s="24"/>
      <c r="J48" s="26"/>
      <c r="K48" s="5"/>
    </row>
    <row r="49" spans="1:12" x14ac:dyDescent="0.2">
      <c r="B49" s="37" t="s">
        <v>28</v>
      </c>
      <c r="C49" s="38" t="s">
        <v>29</v>
      </c>
      <c r="D49" s="32"/>
      <c r="E49" s="54"/>
      <c r="F49" s="32"/>
      <c r="G49" s="32"/>
      <c r="H49" s="32"/>
      <c r="I49" s="34"/>
      <c r="J49" s="12"/>
    </row>
    <row r="50" spans="1:12" x14ac:dyDescent="0.2">
      <c r="B50" s="39"/>
      <c r="C50" s="28" t="s">
        <v>30</v>
      </c>
      <c r="D50" s="12"/>
      <c r="E50" s="55"/>
      <c r="F50" s="12"/>
      <c r="G50" s="12"/>
      <c r="H50" s="12"/>
      <c r="I50" s="40"/>
      <c r="J50" s="12"/>
    </row>
    <row r="51" spans="1:12" ht="13.5" thickBot="1" x14ac:dyDescent="0.25">
      <c r="B51" s="41"/>
      <c r="C51" s="42" t="s">
        <v>43</v>
      </c>
      <c r="D51" s="35"/>
      <c r="E51" s="56"/>
      <c r="F51" s="35"/>
      <c r="G51" s="35"/>
      <c r="H51" s="35"/>
      <c r="I51" s="43"/>
      <c r="J51" s="12"/>
    </row>
    <row r="52" spans="1:12" ht="13.5" thickBot="1" x14ac:dyDescent="0.25"/>
    <row r="53" spans="1:12" s="63" customFormat="1" x14ac:dyDescent="0.2">
      <c r="A53" s="59" t="s">
        <v>35</v>
      </c>
      <c r="B53" s="60"/>
      <c r="C53" s="60"/>
      <c r="D53" s="60"/>
      <c r="E53" s="60"/>
      <c r="F53" s="60"/>
      <c r="G53" s="60"/>
      <c r="H53" s="60"/>
      <c r="I53" s="60"/>
      <c r="J53" s="61"/>
      <c r="K53" s="65"/>
      <c r="L53" s="62"/>
    </row>
    <row r="54" spans="1:12" s="63" customFormat="1" x14ac:dyDescent="0.2">
      <c r="A54" s="64" t="s">
        <v>36</v>
      </c>
      <c r="B54" s="65"/>
      <c r="C54" s="65"/>
      <c r="D54" s="65"/>
      <c r="E54" s="65"/>
      <c r="F54" s="65"/>
      <c r="G54" s="65"/>
      <c r="H54" s="65"/>
      <c r="I54" s="65"/>
      <c r="J54" s="66"/>
      <c r="K54" s="65"/>
      <c r="L54" s="62"/>
    </row>
    <row r="55" spans="1:12" s="63" customFormat="1" x14ac:dyDescent="0.2">
      <c r="A55" s="64" t="s">
        <v>37</v>
      </c>
      <c r="B55" s="65"/>
      <c r="C55" s="65"/>
      <c r="D55" s="65"/>
      <c r="E55" s="65"/>
      <c r="F55" s="65"/>
      <c r="G55" s="65"/>
      <c r="H55" s="65"/>
      <c r="I55" s="65"/>
      <c r="J55" s="66"/>
      <c r="K55" s="65"/>
      <c r="L55" s="62"/>
    </row>
    <row r="56" spans="1:12" s="63" customFormat="1" x14ac:dyDescent="0.2">
      <c r="A56" s="64" t="s">
        <v>38</v>
      </c>
      <c r="B56" s="65"/>
      <c r="C56" s="65"/>
      <c r="D56" s="65"/>
      <c r="E56" s="65"/>
      <c r="F56" s="65"/>
      <c r="G56" s="65"/>
      <c r="H56" s="65"/>
      <c r="I56" s="65"/>
      <c r="J56" s="66"/>
      <c r="K56" s="65"/>
      <c r="L56" s="62"/>
    </row>
    <row r="57" spans="1:12" s="63" customFormat="1" ht="13.5" thickBot="1" x14ac:dyDescent="0.25">
      <c r="A57" s="67" t="s">
        <v>39</v>
      </c>
      <c r="B57" s="68"/>
      <c r="C57" s="68"/>
      <c r="D57" s="68"/>
      <c r="E57" s="68"/>
      <c r="F57" s="68"/>
      <c r="G57" s="68"/>
      <c r="H57" s="68"/>
      <c r="I57" s="68"/>
      <c r="J57" s="69"/>
      <c r="K57" s="62"/>
      <c r="L57" s="62"/>
    </row>
    <row r="58" spans="1:12" s="63" customFormat="1" ht="13.5" thickBot="1" x14ac:dyDescent="0.25"/>
    <row r="59" spans="1:12" s="63" customFormat="1" x14ac:dyDescent="0.2">
      <c r="D59" s="70"/>
      <c r="E59" s="60"/>
      <c r="F59" s="60"/>
      <c r="G59" s="60"/>
      <c r="H59" s="61"/>
    </row>
    <row r="60" spans="1:12" s="63" customFormat="1" ht="15.75" x14ac:dyDescent="0.2">
      <c r="D60" s="137" t="s">
        <v>40</v>
      </c>
      <c r="E60" s="138"/>
      <c r="F60" s="138"/>
      <c r="G60" s="138"/>
      <c r="H60" s="139"/>
    </row>
    <row r="61" spans="1:12" s="63" customFormat="1" ht="15.75" x14ac:dyDescent="0.2">
      <c r="D61" s="137" t="s">
        <v>46</v>
      </c>
      <c r="E61" s="138"/>
      <c r="F61" s="138"/>
      <c r="G61" s="138"/>
      <c r="H61" s="139"/>
    </row>
    <row r="62" spans="1:12" s="63" customFormat="1" ht="15.75" x14ac:dyDescent="0.2">
      <c r="D62" s="137" t="s">
        <v>33</v>
      </c>
      <c r="E62" s="138"/>
      <c r="F62" s="138"/>
      <c r="G62" s="138"/>
      <c r="H62" s="139"/>
    </row>
    <row r="63" spans="1:12" s="63" customFormat="1" x14ac:dyDescent="0.2">
      <c r="D63" s="140" t="s">
        <v>41</v>
      </c>
      <c r="E63" s="141"/>
      <c r="F63" s="141"/>
      <c r="G63" s="141"/>
      <c r="H63" s="142"/>
    </row>
    <row r="64" spans="1:12" s="63" customFormat="1" ht="13.5" thickBot="1" x14ac:dyDescent="0.25">
      <c r="D64" s="71"/>
      <c r="E64" s="72"/>
      <c r="F64" s="72"/>
      <c r="G64" s="72"/>
      <c r="H64" s="7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</sheetData>
  <sheetProtection password="CC64" sheet="1"/>
  <protectedRanges>
    <protectedRange sqref="I13" name="Rango1"/>
  </protectedRanges>
  <mergeCells count="14">
    <mergeCell ref="D62:H62"/>
    <mergeCell ref="D63:H63"/>
    <mergeCell ref="A38:B38"/>
    <mergeCell ref="A39:B39"/>
    <mergeCell ref="A40:B40"/>
    <mergeCell ref="D60:H60"/>
    <mergeCell ref="D61:H61"/>
    <mergeCell ref="A35:B35"/>
    <mergeCell ref="A36:B36"/>
    <mergeCell ref="A37:B37"/>
    <mergeCell ref="B14:H14"/>
    <mergeCell ref="B10:H10"/>
    <mergeCell ref="C12:F12"/>
    <mergeCell ref="G13:H13"/>
  </mergeCells>
  <hyperlinks>
    <hyperlink ref="D63" r:id="rId1"/>
  </hyperlinks>
  <pageMargins left="0.7" right="0.7" top="0.75" bottom="0.75" header="0.3" footer="0.3"/>
  <pageSetup paperSize="9" scale="66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25"/>
  <sheetViews>
    <sheetView showGridLines="0" workbookViewId="0">
      <selection activeCell="C8" sqref="C8"/>
    </sheetView>
  </sheetViews>
  <sheetFormatPr baseColWidth="10" defaultRowHeight="12.75" x14ac:dyDescent="0.2"/>
  <cols>
    <col min="2" max="2" width="15" bestFit="1" customWidth="1"/>
    <col min="3" max="3" width="17.140625" customWidth="1"/>
    <col min="4" max="4" width="16.5703125" customWidth="1"/>
    <col min="5" max="5" width="16.85546875" customWidth="1"/>
  </cols>
  <sheetData>
    <row r="1" spans="1:128" ht="15" x14ac:dyDescent="0.25">
      <c r="D1" s="103"/>
    </row>
    <row r="2" spans="1:128" ht="15" x14ac:dyDescent="0.25">
      <c r="A2" s="143"/>
      <c r="B2" s="143"/>
      <c r="C2" s="83"/>
      <c r="D2" s="75"/>
    </row>
    <row r="3" spans="1:128" x14ac:dyDescent="0.2">
      <c r="D3" s="5"/>
    </row>
    <row r="4" spans="1:128" ht="15" x14ac:dyDescent="0.25">
      <c r="A4" s="99" t="s">
        <v>0</v>
      </c>
      <c r="B4" s="100" t="s">
        <v>47</v>
      </c>
      <c r="C4" s="100" t="s">
        <v>48</v>
      </c>
      <c r="D4" s="100" t="s">
        <v>5</v>
      </c>
      <c r="E4" s="99" t="s">
        <v>51</v>
      </c>
    </row>
    <row r="5" spans="1:128" ht="14.25" x14ac:dyDescent="0.2">
      <c r="A5" s="80">
        <v>3</v>
      </c>
      <c r="B5" s="81">
        <v>0</v>
      </c>
      <c r="C5" s="82" t="e">
        <f>+D16</f>
        <v>#DIV/0!</v>
      </c>
      <c r="D5" s="101">
        <f>((1+(B5/12))^12)-1</f>
        <v>0</v>
      </c>
      <c r="E5" s="102"/>
    </row>
    <row r="6" spans="1:128" ht="14.25" x14ac:dyDescent="0.2">
      <c r="A6" s="80">
        <v>6</v>
      </c>
      <c r="B6" s="81">
        <v>0</v>
      </c>
      <c r="C6" s="82" t="e">
        <f t="shared" ref="C6:C13" si="0">+D17</f>
        <v>#DIV/0!</v>
      </c>
      <c r="D6" s="101">
        <f t="shared" ref="D6:D13" si="1">((1+(B6/12))^12)-1</f>
        <v>0</v>
      </c>
      <c r="E6" s="102"/>
    </row>
    <row r="7" spans="1:128" ht="14.25" x14ac:dyDescent="0.2">
      <c r="A7" s="80">
        <v>10</v>
      </c>
      <c r="B7" s="81">
        <v>0</v>
      </c>
      <c r="C7" s="82" t="e">
        <f t="shared" si="0"/>
        <v>#DIV/0!</v>
      </c>
      <c r="D7" s="101">
        <f t="shared" si="1"/>
        <v>0</v>
      </c>
      <c r="E7" s="102"/>
    </row>
    <row r="8" spans="1:128" ht="14.25" x14ac:dyDescent="0.2">
      <c r="A8" s="80">
        <v>12</v>
      </c>
      <c r="B8" s="81" t="e">
        <f t="shared" ref="B8:B13" si="2">+F19</f>
        <v>#VALUE!</v>
      </c>
      <c r="C8" s="82" t="e">
        <f t="shared" si="0"/>
        <v>#REF!</v>
      </c>
      <c r="D8" s="101" t="e">
        <f t="shared" si="1"/>
        <v>#VALUE!</v>
      </c>
      <c r="E8" s="102" t="e">
        <f>+#REF!</f>
        <v>#REF!</v>
      </c>
    </row>
    <row r="9" spans="1:128" ht="14.25" x14ac:dyDescent="0.2">
      <c r="A9" s="80">
        <v>18</v>
      </c>
      <c r="B9" s="81" t="e">
        <f t="shared" si="2"/>
        <v>#VALUE!</v>
      </c>
      <c r="C9" s="82" t="e">
        <f t="shared" si="0"/>
        <v>#DIV/0!</v>
      </c>
      <c r="D9" s="101" t="e">
        <f t="shared" si="1"/>
        <v>#VALUE!</v>
      </c>
      <c r="E9" s="102"/>
    </row>
    <row r="10" spans="1:128" ht="14.25" x14ac:dyDescent="0.2">
      <c r="A10" s="80">
        <v>24</v>
      </c>
      <c r="B10" s="81" t="e">
        <f t="shared" si="2"/>
        <v>#VALUE!</v>
      </c>
      <c r="C10" s="82" t="e">
        <f t="shared" si="0"/>
        <v>#REF!</v>
      </c>
      <c r="D10" s="101" t="e">
        <f t="shared" si="1"/>
        <v>#VALUE!</v>
      </c>
      <c r="E10" s="102" t="e">
        <f>+#REF!</f>
        <v>#REF!</v>
      </c>
    </row>
    <row r="11" spans="1:128" ht="14.25" x14ac:dyDescent="0.2">
      <c r="A11" s="80">
        <v>36</v>
      </c>
      <c r="B11" s="81" t="e">
        <f t="shared" si="2"/>
        <v>#VALUE!</v>
      </c>
      <c r="C11" s="82" t="e">
        <f t="shared" si="0"/>
        <v>#REF!</v>
      </c>
      <c r="D11" s="101" t="e">
        <f t="shared" si="1"/>
        <v>#VALUE!</v>
      </c>
      <c r="E11" s="102" t="e">
        <f>+#REF!</f>
        <v>#REF!</v>
      </c>
    </row>
    <row r="12" spans="1:128" ht="14.25" x14ac:dyDescent="0.2">
      <c r="A12" s="80">
        <v>48</v>
      </c>
      <c r="B12" s="81" t="e">
        <f t="shared" si="2"/>
        <v>#VALUE!</v>
      </c>
      <c r="C12" s="82" t="e">
        <f t="shared" si="0"/>
        <v>#REF!</v>
      </c>
      <c r="D12" s="101" t="e">
        <f t="shared" si="1"/>
        <v>#VALUE!</v>
      </c>
      <c r="E12" s="102" t="e">
        <f>+#REF!</f>
        <v>#REF!</v>
      </c>
    </row>
    <row r="13" spans="1:128" ht="14.25" x14ac:dyDescent="0.2">
      <c r="A13" s="80">
        <v>60</v>
      </c>
      <c r="B13" s="81" t="e">
        <f t="shared" si="2"/>
        <v>#VALUE!</v>
      </c>
      <c r="C13" s="82" t="e">
        <f t="shared" si="0"/>
        <v>#REF!</v>
      </c>
      <c r="D13" s="101" t="e">
        <f t="shared" si="1"/>
        <v>#VALUE!</v>
      </c>
      <c r="E13" s="102" t="e">
        <f>+#REF!</f>
        <v>#REF!</v>
      </c>
    </row>
    <row r="14" spans="1:128" s="84" customFormat="1" ht="30" x14ac:dyDescent="0.3">
      <c r="G14" s="144" t="s">
        <v>52</v>
      </c>
      <c r="H14" s="88" t="s">
        <v>53</v>
      </c>
    </row>
    <row r="15" spans="1:128" s="84" customFormat="1" ht="15" x14ac:dyDescent="0.3">
      <c r="A15" s="89" t="s">
        <v>54</v>
      </c>
      <c r="B15" s="89" t="s">
        <v>49</v>
      </c>
      <c r="C15" s="89" t="s">
        <v>55</v>
      </c>
      <c r="D15" s="89" t="s">
        <v>56</v>
      </c>
      <c r="E15" s="89" t="s">
        <v>50</v>
      </c>
      <c r="F15" s="89" t="s">
        <v>57</v>
      </c>
      <c r="G15" s="144"/>
      <c r="H15" s="97">
        <v>0</v>
      </c>
      <c r="I15" s="96">
        <v>1</v>
      </c>
      <c r="J15" s="96">
        <f t="shared" ref="J15:BU15" si="3">I15+1</f>
        <v>2</v>
      </c>
      <c r="K15" s="96">
        <f t="shared" si="3"/>
        <v>3</v>
      </c>
      <c r="L15" s="96">
        <f t="shared" si="3"/>
        <v>4</v>
      </c>
      <c r="M15" s="96">
        <f t="shared" si="3"/>
        <v>5</v>
      </c>
      <c r="N15" s="96">
        <f t="shared" si="3"/>
        <v>6</v>
      </c>
      <c r="O15" s="96">
        <f t="shared" si="3"/>
        <v>7</v>
      </c>
      <c r="P15" s="96">
        <f t="shared" si="3"/>
        <v>8</v>
      </c>
      <c r="Q15" s="96">
        <f t="shared" si="3"/>
        <v>9</v>
      </c>
      <c r="R15" s="96">
        <f t="shared" si="3"/>
        <v>10</v>
      </c>
      <c r="S15" s="96">
        <f t="shared" si="3"/>
        <v>11</v>
      </c>
      <c r="T15" s="96">
        <f t="shared" si="3"/>
        <v>12</v>
      </c>
      <c r="U15" s="96">
        <f t="shared" si="3"/>
        <v>13</v>
      </c>
      <c r="V15" s="96">
        <f t="shared" si="3"/>
        <v>14</v>
      </c>
      <c r="W15" s="96">
        <f t="shared" si="3"/>
        <v>15</v>
      </c>
      <c r="X15" s="96">
        <f t="shared" si="3"/>
        <v>16</v>
      </c>
      <c r="Y15" s="96">
        <f t="shared" si="3"/>
        <v>17</v>
      </c>
      <c r="Z15" s="96">
        <f t="shared" si="3"/>
        <v>18</v>
      </c>
      <c r="AA15" s="96">
        <f t="shared" si="3"/>
        <v>19</v>
      </c>
      <c r="AB15" s="96">
        <f t="shared" si="3"/>
        <v>20</v>
      </c>
      <c r="AC15" s="96">
        <f t="shared" si="3"/>
        <v>21</v>
      </c>
      <c r="AD15" s="96">
        <f t="shared" si="3"/>
        <v>22</v>
      </c>
      <c r="AE15" s="96">
        <f t="shared" si="3"/>
        <v>23</v>
      </c>
      <c r="AF15" s="96">
        <f t="shared" si="3"/>
        <v>24</v>
      </c>
      <c r="AG15" s="96">
        <f t="shared" si="3"/>
        <v>25</v>
      </c>
      <c r="AH15" s="96">
        <f t="shared" si="3"/>
        <v>26</v>
      </c>
      <c r="AI15" s="96">
        <f t="shared" si="3"/>
        <v>27</v>
      </c>
      <c r="AJ15" s="96">
        <f t="shared" si="3"/>
        <v>28</v>
      </c>
      <c r="AK15" s="96">
        <f t="shared" si="3"/>
        <v>29</v>
      </c>
      <c r="AL15" s="96">
        <f t="shared" si="3"/>
        <v>30</v>
      </c>
      <c r="AM15" s="96">
        <f t="shared" si="3"/>
        <v>31</v>
      </c>
      <c r="AN15" s="96">
        <f t="shared" si="3"/>
        <v>32</v>
      </c>
      <c r="AO15" s="96">
        <f t="shared" si="3"/>
        <v>33</v>
      </c>
      <c r="AP15" s="96">
        <f t="shared" si="3"/>
        <v>34</v>
      </c>
      <c r="AQ15" s="96">
        <f t="shared" si="3"/>
        <v>35</v>
      </c>
      <c r="AR15" s="96">
        <f t="shared" si="3"/>
        <v>36</v>
      </c>
      <c r="AS15" s="96">
        <f t="shared" si="3"/>
        <v>37</v>
      </c>
      <c r="AT15" s="96">
        <f t="shared" si="3"/>
        <v>38</v>
      </c>
      <c r="AU15" s="96">
        <f t="shared" si="3"/>
        <v>39</v>
      </c>
      <c r="AV15" s="96">
        <f t="shared" si="3"/>
        <v>40</v>
      </c>
      <c r="AW15" s="96">
        <f t="shared" si="3"/>
        <v>41</v>
      </c>
      <c r="AX15" s="96">
        <f t="shared" si="3"/>
        <v>42</v>
      </c>
      <c r="AY15" s="96">
        <f t="shared" si="3"/>
        <v>43</v>
      </c>
      <c r="AZ15" s="96">
        <f t="shared" si="3"/>
        <v>44</v>
      </c>
      <c r="BA15" s="96">
        <f t="shared" si="3"/>
        <v>45</v>
      </c>
      <c r="BB15" s="96">
        <f t="shared" si="3"/>
        <v>46</v>
      </c>
      <c r="BC15" s="96">
        <f t="shared" si="3"/>
        <v>47</v>
      </c>
      <c r="BD15" s="96">
        <f t="shared" si="3"/>
        <v>48</v>
      </c>
      <c r="BE15" s="96">
        <f t="shared" si="3"/>
        <v>49</v>
      </c>
      <c r="BF15" s="96">
        <f t="shared" si="3"/>
        <v>50</v>
      </c>
      <c r="BG15" s="96">
        <f t="shared" si="3"/>
        <v>51</v>
      </c>
      <c r="BH15" s="96">
        <f t="shared" si="3"/>
        <v>52</v>
      </c>
      <c r="BI15" s="96">
        <f t="shared" si="3"/>
        <v>53</v>
      </c>
      <c r="BJ15" s="96">
        <f t="shared" si="3"/>
        <v>54</v>
      </c>
      <c r="BK15" s="96">
        <f t="shared" si="3"/>
        <v>55</v>
      </c>
      <c r="BL15" s="96">
        <f t="shared" si="3"/>
        <v>56</v>
      </c>
      <c r="BM15" s="96">
        <f t="shared" si="3"/>
        <v>57</v>
      </c>
      <c r="BN15" s="96">
        <f t="shared" si="3"/>
        <v>58</v>
      </c>
      <c r="BO15" s="96">
        <f t="shared" si="3"/>
        <v>59</v>
      </c>
      <c r="BP15" s="96">
        <f t="shared" si="3"/>
        <v>60</v>
      </c>
      <c r="BQ15" s="96">
        <f t="shared" si="3"/>
        <v>61</v>
      </c>
      <c r="BR15" s="96">
        <f t="shared" si="3"/>
        <v>62</v>
      </c>
      <c r="BS15" s="96">
        <f t="shared" si="3"/>
        <v>63</v>
      </c>
      <c r="BT15" s="96">
        <f t="shared" si="3"/>
        <v>64</v>
      </c>
      <c r="BU15" s="96">
        <f t="shared" si="3"/>
        <v>65</v>
      </c>
      <c r="BV15" s="96">
        <f t="shared" ref="BV15:DX15" si="4">BU15+1</f>
        <v>66</v>
      </c>
      <c r="BW15" s="96">
        <f t="shared" si="4"/>
        <v>67</v>
      </c>
      <c r="BX15" s="96">
        <f t="shared" si="4"/>
        <v>68</v>
      </c>
      <c r="BY15" s="96">
        <f t="shared" si="4"/>
        <v>69</v>
      </c>
      <c r="BZ15" s="96">
        <f t="shared" si="4"/>
        <v>70</v>
      </c>
      <c r="CA15" s="96">
        <f t="shared" si="4"/>
        <v>71</v>
      </c>
      <c r="CB15" s="96">
        <f t="shared" si="4"/>
        <v>72</v>
      </c>
      <c r="CC15" s="96">
        <f t="shared" si="4"/>
        <v>73</v>
      </c>
      <c r="CD15" s="96">
        <f t="shared" si="4"/>
        <v>74</v>
      </c>
      <c r="CE15" s="96">
        <f t="shared" si="4"/>
        <v>75</v>
      </c>
      <c r="CF15" s="96">
        <f t="shared" si="4"/>
        <v>76</v>
      </c>
      <c r="CG15" s="96">
        <f t="shared" si="4"/>
        <v>77</v>
      </c>
      <c r="CH15" s="96">
        <f t="shared" si="4"/>
        <v>78</v>
      </c>
      <c r="CI15" s="96">
        <f t="shared" si="4"/>
        <v>79</v>
      </c>
      <c r="CJ15" s="96">
        <f t="shared" si="4"/>
        <v>80</v>
      </c>
      <c r="CK15" s="96">
        <f t="shared" si="4"/>
        <v>81</v>
      </c>
      <c r="CL15" s="96">
        <f t="shared" si="4"/>
        <v>82</v>
      </c>
      <c r="CM15" s="96">
        <f t="shared" si="4"/>
        <v>83</v>
      </c>
      <c r="CN15" s="96">
        <f t="shared" si="4"/>
        <v>84</v>
      </c>
      <c r="CO15" s="96">
        <f t="shared" si="4"/>
        <v>85</v>
      </c>
      <c r="CP15" s="96">
        <f t="shared" si="4"/>
        <v>86</v>
      </c>
      <c r="CQ15" s="96">
        <f t="shared" si="4"/>
        <v>87</v>
      </c>
      <c r="CR15" s="96">
        <f t="shared" si="4"/>
        <v>88</v>
      </c>
      <c r="CS15" s="96">
        <f t="shared" si="4"/>
        <v>89</v>
      </c>
      <c r="CT15" s="96">
        <f t="shared" si="4"/>
        <v>90</v>
      </c>
      <c r="CU15" s="96">
        <f t="shared" si="4"/>
        <v>91</v>
      </c>
      <c r="CV15" s="96">
        <f t="shared" si="4"/>
        <v>92</v>
      </c>
      <c r="CW15" s="96">
        <f t="shared" si="4"/>
        <v>93</v>
      </c>
      <c r="CX15" s="96">
        <f t="shared" si="4"/>
        <v>94</v>
      </c>
      <c r="CY15" s="96">
        <f t="shared" si="4"/>
        <v>95</v>
      </c>
      <c r="CZ15" s="96">
        <f t="shared" si="4"/>
        <v>96</v>
      </c>
      <c r="DA15" s="96">
        <f t="shared" si="4"/>
        <v>97</v>
      </c>
      <c r="DB15" s="96">
        <f t="shared" si="4"/>
        <v>98</v>
      </c>
      <c r="DC15" s="96">
        <f t="shared" si="4"/>
        <v>99</v>
      </c>
      <c r="DD15" s="96">
        <f t="shared" si="4"/>
        <v>100</v>
      </c>
      <c r="DE15" s="96">
        <f t="shared" si="4"/>
        <v>101</v>
      </c>
      <c r="DF15" s="96">
        <f t="shared" si="4"/>
        <v>102</v>
      </c>
      <c r="DG15" s="96">
        <f t="shared" si="4"/>
        <v>103</v>
      </c>
      <c r="DH15" s="96">
        <f t="shared" si="4"/>
        <v>104</v>
      </c>
      <c r="DI15" s="96">
        <f t="shared" si="4"/>
        <v>105</v>
      </c>
      <c r="DJ15" s="96">
        <f t="shared" si="4"/>
        <v>106</v>
      </c>
      <c r="DK15" s="96">
        <f t="shared" si="4"/>
        <v>107</v>
      </c>
      <c r="DL15" s="96">
        <f t="shared" si="4"/>
        <v>108</v>
      </c>
      <c r="DM15" s="96">
        <f t="shared" si="4"/>
        <v>109</v>
      </c>
      <c r="DN15" s="96">
        <f t="shared" si="4"/>
        <v>110</v>
      </c>
      <c r="DO15" s="96">
        <f t="shared" si="4"/>
        <v>111</v>
      </c>
      <c r="DP15" s="96">
        <f t="shared" si="4"/>
        <v>112</v>
      </c>
      <c r="DQ15" s="96">
        <f t="shared" si="4"/>
        <v>113</v>
      </c>
      <c r="DR15" s="96">
        <f t="shared" si="4"/>
        <v>114</v>
      </c>
      <c r="DS15" s="96">
        <f t="shared" si="4"/>
        <v>115</v>
      </c>
      <c r="DT15" s="96">
        <f t="shared" si="4"/>
        <v>116</v>
      </c>
      <c r="DU15" s="96">
        <f t="shared" si="4"/>
        <v>117</v>
      </c>
      <c r="DV15" s="96">
        <f t="shared" si="4"/>
        <v>118</v>
      </c>
      <c r="DW15" s="96">
        <f t="shared" si="4"/>
        <v>119</v>
      </c>
      <c r="DX15" s="96">
        <f t="shared" si="4"/>
        <v>120</v>
      </c>
    </row>
    <row r="16" spans="1:128" s="95" customFormat="1" ht="15" x14ac:dyDescent="0.3">
      <c r="A16" s="85">
        <f>1+E5/1</f>
        <v>1</v>
      </c>
      <c r="B16" s="90">
        <f t="shared" ref="B16:B24" si="5">+A5</f>
        <v>3</v>
      </c>
      <c r="C16" s="98"/>
      <c r="D16" s="91" t="e">
        <f t="shared" ref="D16:D25" si="6">$A16*((($C16/12)*(1+($C16/12))^$B16)/(((1+($C16/12))^$B16)-1))</f>
        <v>#DIV/0!</v>
      </c>
      <c r="E16" s="92">
        <f t="shared" ref="E16:E25" si="7">+((($C16+$H$5)/12) + 1)^12-1</f>
        <v>0</v>
      </c>
      <c r="F16" s="92" t="e">
        <f>IRR(H16:K16)*12</f>
        <v>#VALUE!</v>
      </c>
      <c r="G16" s="97">
        <v>0</v>
      </c>
      <c r="H16" s="93">
        <f t="shared" ref="H16:H25" si="8">-1-(-1)*(H$5-$G16)</f>
        <v>-1</v>
      </c>
      <c r="I16" s="94" t="e">
        <f t="shared" ref="I16:I25" si="9">$A16*((($C16/12)*(1+($C16/12))^$B16)/(((1+($C16/12))^$B16)-1))</f>
        <v>#DIV/0!</v>
      </c>
      <c r="J16" s="94" t="e">
        <f t="shared" ref="J16:Y24" si="10">$A16*((($C16/12)*(1+($C16/12))^$B16)/(((1+($C16/12))^$B16)-1))</f>
        <v>#DIV/0!</v>
      </c>
      <c r="K16" s="94" t="e">
        <f t="shared" si="10"/>
        <v>#DIV/0!</v>
      </c>
      <c r="L16" s="94"/>
      <c r="M16" s="94"/>
      <c r="N16" s="94"/>
      <c r="O16" s="94"/>
      <c r="P16" s="94"/>
      <c r="Q16" s="94"/>
      <c r="R16" s="94"/>
      <c r="S16" s="94"/>
      <c r="T16" s="94"/>
    </row>
    <row r="17" spans="1:128" s="95" customFormat="1" ht="15" x14ac:dyDescent="0.3">
      <c r="A17" s="85">
        <f t="shared" ref="A17:A25" si="11">1+E6/1</f>
        <v>1</v>
      </c>
      <c r="B17" s="90">
        <f t="shared" si="5"/>
        <v>6</v>
      </c>
      <c r="C17" s="98"/>
      <c r="D17" s="91" t="e">
        <f t="shared" si="6"/>
        <v>#DIV/0!</v>
      </c>
      <c r="E17" s="92">
        <f t="shared" si="7"/>
        <v>0</v>
      </c>
      <c r="F17" s="92" t="e">
        <f>IRR(H17:N17)*12</f>
        <v>#VALUE!</v>
      </c>
      <c r="G17" s="97">
        <v>0</v>
      </c>
      <c r="H17" s="93">
        <f t="shared" si="8"/>
        <v>-1</v>
      </c>
      <c r="I17" s="94" t="e">
        <f t="shared" si="9"/>
        <v>#DIV/0!</v>
      </c>
      <c r="J17" s="94" t="e">
        <f t="shared" si="10"/>
        <v>#DIV/0!</v>
      </c>
      <c r="K17" s="94" t="e">
        <f t="shared" si="10"/>
        <v>#DIV/0!</v>
      </c>
      <c r="L17" s="94" t="e">
        <f t="shared" si="10"/>
        <v>#DIV/0!</v>
      </c>
      <c r="M17" s="94" t="e">
        <f t="shared" si="10"/>
        <v>#DIV/0!</v>
      </c>
      <c r="N17" s="94" t="e">
        <f t="shared" si="10"/>
        <v>#DIV/0!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</row>
    <row r="18" spans="1:128" s="95" customFormat="1" ht="15" x14ac:dyDescent="0.3">
      <c r="A18" s="85">
        <f t="shared" si="11"/>
        <v>1</v>
      </c>
      <c r="B18" s="90">
        <f t="shared" si="5"/>
        <v>10</v>
      </c>
      <c r="C18" s="98"/>
      <c r="D18" s="91" t="e">
        <f t="shared" si="6"/>
        <v>#DIV/0!</v>
      </c>
      <c r="E18" s="92">
        <f t="shared" si="7"/>
        <v>0</v>
      </c>
      <c r="F18" s="92" t="e">
        <f>IRR(H18:R18)*12</f>
        <v>#VALUE!</v>
      </c>
      <c r="G18" s="97">
        <v>0</v>
      </c>
      <c r="H18" s="93">
        <f t="shared" si="8"/>
        <v>-1</v>
      </c>
      <c r="I18" s="94" t="e">
        <f t="shared" si="9"/>
        <v>#DIV/0!</v>
      </c>
      <c r="J18" s="94" t="e">
        <f t="shared" si="10"/>
        <v>#DIV/0!</v>
      </c>
      <c r="K18" s="94" t="e">
        <f t="shared" si="10"/>
        <v>#DIV/0!</v>
      </c>
      <c r="L18" s="94" t="e">
        <f t="shared" si="10"/>
        <v>#DIV/0!</v>
      </c>
      <c r="M18" s="94" t="e">
        <f t="shared" si="10"/>
        <v>#DIV/0!</v>
      </c>
      <c r="N18" s="94" t="e">
        <f t="shared" si="10"/>
        <v>#DIV/0!</v>
      </c>
      <c r="O18" s="94" t="e">
        <f t="shared" si="10"/>
        <v>#DIV/0!</v>
      </c>
      <c r="P18" s="94" t="e">
        <f t="shared" si="10"/>
        <v>#DIV/0!</v>
      </c>
      <c r="Q18" s="94" t="e">
        <f t="shared" si="10"/>
        <v>#DIV/0!</v>
      </c>
      <c r="R18" s="94" t="e">
        <f t="shared" si="10"/>
        <v>#DIV/0!</v>
      </c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</row>
    <row r="19" spans="1:128" s="95" customFormat="1" ht="15" x14ac:dyDescent="0.3">
      <c r="A19" s="85" t="e">
        <f t="shared" si="11"/>
        <v>#REF!</v>
      </c>
      <c r="B19" s="90">
        <f t="shared" si="5"/>
        <v>12</v>
      </c>
      <c r="C19" s="98" t="e">
        <f>+#REF!</f>
        <v>#REF!</v>
      </c>
      <c r="D19" s="91" t="e">
        <f t="shared" si="6"/>
        <v>#REF!</v>
      </c>
      <c r="E19" s="92" t="e">
        <f t="shared" si="7"/>
        <v>#REF!</v>
      </c>
      <c r="F19" s="92" t="e">
        <f>IRR(H19:T19)*12</f>
        <v>#VALUE!</v>
      </c>
      <c r="G19" s="97">
        <v>0</v>
      </c>
      <c r="H19" s="93">
        <f t="shared" si="8"/>
        <v>-1</v>
      </c>
      <c r="I19" s="94" t="e">
        <f t="shared" si="9"/>
        <v>#REF!</v>
      </c>
      <c r="J19" s="94" t="e">
        <f t="shared" si="10"/>
        <v>#REF!</v>
      </c>
      <c r="K19" s="94" t="e">
        <f t="shared" si="10"/>
        <v>#REF!</v>
      </c>
      <c r="L19" s="94" t="e">
        <f t="shared" si="10"/>
        <v>#REF!</v>
      </c>
      <c r="M19" s="94" t="e">
        <f t="shared" si="10"/>
        <v>#REF!</v>
      </c>
      <c r="N19" s="94" t="e">
        <f t="shared" si="10"/>
        <v>#REF!</v>
      </c>
      <c r="O19" s="94" t="e">
        <f t="shared" si="10"/>
        <v>#REF!</v>
      </c>
      <c r="P19" s="94" t="e">
        <f t="shared" si="10"/>
        <v>#REF!</v>
      </c>
      <c r="Q19" s="94" t="e">
        <f t="shared" si="10"/>
        <v>#REF!</v>
      </c>
      <c r="R19" s="94" t="e">
        <f t="shared" si="10"/>
        <v>#REF!</v>
      </c>
      <c r="S19" s="94" t="e">
        <f t="shared" si="10"/>
        <v>#REF!</v>
      </c>
      <c r="T19" s="94" t="e">
        <f t="shared" si="10"/>
        <v>#REF!</v>
      </c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</row>
    <row r="20" spans="1:128" s="95" customFormat="1" ht="15" x14ac:dyDescent="0.3">
      <c r="A20" s="85">
        <f t="shared" si="11"/>
        <v>1</v>
      </c>
      <c r="B20" s="90">
        <f t="shared" si="5"/>
        <v>18</v>
      </c>
      <c r="C20" s="98"/>
      <c r="D20" s="91" t="e">
        <f t="shared" si="6"/>
        <v>#DIV/0!</v>
      </c>
      <c r="E20" s="92">
        <f t="shared" si="7"/>
        <v>0</v>
      </c>
      <c r="F20" s="92" t="e">
        <f>IRR(H20:Z20)*12</f>
        <v>#VALUE!</v>
      </c>
      <c r="G20" s="97">
        <v>0</v>
      </c>
      <c r="H20" s="93">
        <f t="shared" si="8"/>
        <v>-1</v>
      </c>
      <c r="I20" s="94" t="e">
        <f t="shared" si="9"/>
        <v>#DIV/0!</v>
      </c>
      <c r="J20" s="94" t="e">
        <f t="shared" si="10"/>
        <v>#DIV/0!</v>
      </c>
      <c r="K20" s="94" t="e">
        <f t="shared" si="10"/>
        <v>#DIV/0!</v>
      </c>
      <c r="L20" s="94" t="e">
        <f t="shared" si="10"/>
        <v>#DIV/0!</v>
      </c>
      <c r="M20" s="94" t="e">
        <f t="shared" si="10"/>
        <v>#DIV/0!</v>
      </c>
      <c r="N20" s="94" t="e">
        <f t="shared" si="10"/>
        <v>#DIV/0!</v>
      </c>
      <c r="O20" s="94" t="e">
        <f t="shared" si="10"/>
        <v>#DIV/0!</v>
      </c>
      <c r="P20" s="94" t="e">
        <f t="shared" si="10"/>
        <v>#DIV/0!</v>
      </c>
      <c r="Q20" s="94" t="e">
        <f t="shared" si="10"/>
        <v>#DIV/0!</v>
      </c>
      <c r="R20" s="94" t="e">
        <f t="shared" si="10"/>
        <v>#DIV/0!</v>
      </c>
      <c r="S20" s="94" t="e">
        <f t="shared" si="10"/>
        <v>#DIV/0!</v>
      </c>
      <c r="T20" s="94" t="e">
        <f t="shared" si="10"/>
        <v>#DIV/0!</v>
      </c>
      <c r="U20" s="94" t="e">
        <f t="shared" si="10"/>
        <v>#DIV/0!</v>
      </c>
      <c r="V20" s="94" t="e">
        <f t="shared" si="10"/>
        <v>#DIV/0!</v>
      </c>
      <c r="W20" s="94" t="e">
        <f t="shared" si="10"/>
        <v>#DIV/0!</v>
      </c>
      <c r="X20" s="94" t="e">
        <f t="shared" si="10"/>
        <v>#DIV/0!</v>
      </c>
      <c r="Y20" s="94" t="e">
        <f t="shared" si="10"/>
        <v>#DIV/0!</v>
      </c>
      <c r="Z20" s="94" t="e">
        <f t="shared" ref="Z20:AO24" si="12">$A20*((($C20/12)*(1+($C20/12))^$B20)/(((1+($C20/12))^$B20)-1))</f>
        <v>#DIV/0!</v>
      </c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</row>
    <row r="21" spans="1:128" s="95" customFormat="1" ht="15" x14ac:dyDescent="0.3">
      <c r="A21" s="85" t="e">
        <f t="shared" si="11"/>
        <v>#REF!</v>
      </c>
      <c r="B21" s="90">
        <f t="shared" si="5"/>
        <v>24</v>
      </c>
      <c r="C21" s="98" t="e">
        <f>+#REF!</f>
        <v>#REF!</v>
      </c>
      <c r="D21" s="91" t="e">
        <f t="shared" si="6"/>
        <v>#REF!</v>
      </c>
      <c r="E21" s="92" t="e">
        <f t="shared" si="7"/>
        <v>#REF!</v>
      </c>
      <c r="F21" s="92" t="e">
        <f>IRR(H21:AF21)*12</f>
        <v>#VALUE!</v>
      </c>
      <c r="G21" s="97">
        <v>0</v>
      </c>
      <c r="H21" s="93">
        <f t="shared" si="8"/>
        <v>-1</v>
      </c>
      <c r="I21" s="94" t="e">
        <f t="shared" si="9"/>
        <v>#REF!</v>
      </c>
      <c r="J21" s="94" t="e">
        <f t="shared" si="10"/>
        <v>#REF!</v>
      </c>
      <c r="K21" s="94" t="e">
        <f t="shared" si="10"/>
        <v>#REF!</v>
      </c>
      <c r="L21" s="94" t="e">
        <f t="shared" si="10"/>
        <v>#REF!</v>
      </c>
      <c r="M21" s="94" t="e">
        <f t="shared" si="10"/>
        <v>#REF!</v>
      </c>
      <c r="N21" s="94" t="e">
        <f t="shared" si="10"/>
        <v>#REF!</v>
      </c>
      <c r="O21" s="94" t="e">
        <f t="shared" si="10"/>
        <v>#REF!</v>
      </c>
      <c r="P21" s="94" t="e">
        <f t="shared" si="10"/>
        <v>#REF!</v>
      </c>
      <c r="Q21" s="94" t="e">
        <f t="shared" si="10"/>
        <v>#REF!</v>
      </c>
      <c r="R21" s="94" t="e">
        <f t="shared" si="10"/>
        <v>#REF!</v>
      </c>
      <c r="S21" s="94" t="e">
        <f t="shared" si="10"/>
        <v>#REF!</v>
      </c>
      <c r="T21" s="94" t="e">
        <f t="shared" si="10"/>
        <v>#REF!</v>
      </c>
      <c r="U21" s="94" t="e">
        <f t="shared" si="10"/>
        <v>#REF!</v>
      </c>
      <c r="V21" s="94" t="e">
        <f t="shared" si="10"/>
        <v>#REF!</v>
      </c>
      <c r="W21" s="94" t="e">
        <f t="shared" si="10"/>
        <v>#REF!</v>
      </c>
      <c r="X21" s="94" t="e">
        <f t="shared" si="10"/>
        <v>#REF!</v>
      </c>
      <c r="Y21" s="94" t="e">
        <f t="shared" si="10"/>
        <v>#REF!</v>
      </c>
      <c r="Z21" s="94" t="e">
        <f t="shared" si="12"/>
        <v>#REF!</v>
      </c>
      <c r="AA21" s="94" t="e">
        <f t="shared" si="12"/>
        <v>#REF!</v>
      </c>
      <c r="AB21" s="94" t="e">
        <f t="shared" si="12"/>
        <v>#REF!</v>
      </c>
      <c r="AC21" s="94" t="e">
        <f t="shared" si="12"/>
        <v>#REF!</v>
      </c>
      <c r="AD21" s="94" t="e">
        <f t="shared" si="12"/>
        <v>#REF!</v>
      </c>
      <c r="AE21" s="94" t="e">
        <f t="shared" si="12"/>
        <v>#REF!</v>
      </c>
      <c r="AF21" s="94" t="e">
        <f t="shared" si="12"/>
        <v>#REF!</v>
      </c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</row>
    <row r="22" spans="1:128" s="95" customFormat="1" ht="15" x14ac:dyDescent="0.3">
      <c r="A22" s="85" t="e">
        <f t="shared" si="11"/>
        <v>#REF!</v>
      </c>
      <c r="B22" s="90">
        <f t="shared" si="5"/>
        <v>36</v>
      </c>
      <c r="C22" s="98" t="e">
        <f>+#REF!</f>
        <v>#REF!</v>
      </c>
      <c r="D22" s="91" t="e">
        <f t="shared" si="6"/>
        <v>#REF!</v>
      </c>
      <c r="E22" s="92" t="e">
        <f t="shared" si="7"/>
        <v>#REF!</v>
      </c>
      <c r="F22" s="92" t="e">
        <f>IRR(H22:AR22)*12</f>
        <v>#VALUE!</v>
      </c>
      <c r="G22" s="97">
        <v>0</v>
      </c>
      <c r="H22" s="93">
        <f t="shared" si="8"/>
        <v>-1</v>
      </c>
      <c r="I22" s="94" t="e">
        <f t="shared" si="9"/>
        <v>#REF!</v>
      </c>
      <c r="J22" s="94" t="e">
        <f t="shared" si="10"/>
        <v>#REF!</v>
      </c>
      <c r="K22" s="94" t="e">
        <f t="shared" si="10"/>
        <v>#REF!</v>
      </c>
      <c r="L22" s="94" t="e">
        <f t="shared" si="10"/>
        <v>#REF!</v>
      </c>
      <c r="M22" s="94" t="e">
        <f t="shared" si="10"/>
        <v>#REF!</v>
      </c>
      <c r="N22" s="94" t="e">
        <f t="shared" si="10"/>
        <v>#REF!</v>
      </c>
      <c r="O22" s="94" t="e">
        <f t="shared" si="10"/>
        <v>#REF!</v>
      </c>
      <c r="P22" s="94" t="e">
        <f t="shared" si="10"/>
        <v>#REF!</v>
      </c>
      <c r="Q22" s="94" t="e">
        <f t="shared" si="10"/>
        <v>#REF!</v>
      </c>
      <c r="R22" s="94" t="e">
        <f t="shared" si="10"/>
        <v>#REF!</v>
      </c>
      <c r="S22" s="94" t="e">
        <f t="shared" si="10"/>
        <v>#REF!</v>
      </c>
      <c r="T22" s="94" t="e">
        <f t="shared" si="10"/>
        <v>#REF!</v>
      </c>
      <c r="U22" s="94" t="e">
        <f t="shared" si="10"/>
        <v>#REF!</v>
      </c>
      <c r="V22" s="94" t="e">
        <f t="shared" si="10"/>
        <v>#REF!</v>
      </c>
      <c r="W22" s="94" t="e">
        <f t="shared" si="10"/>
        <v>#REF!</v>
      </c>
      <c r="X22" s="94" t="e">
        <f t="shared" si="10"/>
        <v>#REF!</v>
      </c>
      <c r="Y22" s="94" t="e">
        <f t="shared" si="10"/>
        <v>#REF!</v>
      </c>
      <c r="Z22" s="94" t="e">
        <f t="shared" si="12"/>
        <v>#REF!</v>
      </c>
      <c r="AA22" s="94" t="e">
        <f t="shared" si="12"/>
        <v>#REF!</v>
      </c>
      <c r="AB22" s="94" t="e">
        <f t="shared" si="12"/>
        <v>#REF!</v>
      </c>
      <c r="AC22" s="94" t="e">
        <f t="shared" si="12"/>
        <v>#REF!</v>
      </c>
      <c r="AD22" s="94" t="e">
        <f t="shared" si="12"/>
        <v>#REF!</v>
      </c>
      <c r="AE22" s="94" t="e">
        <f t="shared" si="12"/>
        <v>#REF!</v>
      </c>
      <c r="AF22" s="94" t="e">
        <f t="shared" si="12"/>
        <v>#REF!</v>
      </c>
      <c r="AG22" s="94" t="e">
        <f t="shared" si="12"/>
        <v>#REF!</v>
      </c>
      <c r="AH22" s="94" t="e">
        <f t="shared" si="12"/>
        <v>#REF!</v>
      </c>
      <c r="AI22" s="94" t="e">
        <f t="shared" si="12"/>
        <v>#REF!</v>
      </c>
      <c r="AJ22" s="94" t="e">
        <f t="shared" si="12"/>
        <v>#REF!</v>
      </c>
      <c r="AK22" s="94" t="e">
        <f t="shared" si="12"/>
        <v>#REF!</v>
      </c>
      <c r="AL22" s="94" t="e">
        <f t="shared" si="12"/>
        <v>#REF!</v>
      </c>
      <c r="AM22" s="94" t="e">
        <f t="shared" si="12"/>
        <v>#REF!</v>
      </c>
      <c r="AN22" s="94" t="e">
        <f t="shared" si="12"/>
        <v>#REF!</v>
      </c>
      <c r="AO22" s="94" t="e">
        <f t="shared" si="12"/>
        <v>#REF!</v>
      </c>
      <c r="AP22" s="94" t="e">
        <f t="shared" ref="AP22:BE24" si="13">$A22*((($C22/12)*(1+($C22/12))^$B22)/(((1+($C22/12))^$B22)-1))</f>
        <v>#REF!</v>
      </c>
      <c r="AQ22" s="94" t="e">
        <f t="shared" si="13"/>
        <v>#REF!</v>
      </c>
      <c r="AR22" s="94" t="e">
        <f t="shared" si="13"/>
        <v>#REF!</v>
      </c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</row>
    <row r="23" spans="1:128" s="95" customFormat="1" ht="15" x14ac:dyDescent="0.3">
      <c r="A23" s="85" t="e">
        <f t="shared" si="11"/>
        <v>#REF!</v>
      </c>
      <c r="B23" s="90">
        <f t="shared" si="5"/>
        <v>48</v>
      </c>
      <c r="C23" s="98" t="e">
        <f>+#REF!</f>
        <v>#REF!</v>
      </c>
      <c r="D23" s="91" t="e">
        <f t="shared" si="6"/>
        <v>#REF!</v>
      </c>
      <c r="E23" s="92" t="e">
        <f t="shared" si="7"/>
        <v>#REF!</v>
      </c>
      <c r="F23" s="92" t="e">
        <f>IRR(H23:BD23)*12</f>
        <v>#VALUE!</v>
      </c>
      <c r="G23" s="97">
        <v>0</v>
      </c>
      <c r="H23" s="93">
        <f t="shared" si="8"/>
        <v>-1</v>
      </c>
      <c r="I23" s="94" t="e">
        <f t="shared" si="9"/>
        <v>#REF!</v>
      </c>
      <c r="J23" s="94" t="e">
        <f t="shared" si="10"/>
        <v>#REF!</v>
      </c>
      <c r="K23" s="94" t="e">
        <f t="shared" si="10"/>
        <v>#REF!</v>
      </c>
      <c r="L23" s="94" t="e">
        <f t="shared" si="10"/>
        <v>#REF!</v>
      </c>
      <c r="M23" s="94" t="e">
        <f t="shared" si="10"/>
        <v>#REF!</v>
      </c>
      <c r="N23" s="94" t="e">
        <f t="shared" si="10"/>
        <v>#REF!</v>
      </c>
      <c r="O23" s="94" t="e">
        <f t="shared" si="10"/>
        <v>#REF!</v>
      </c>
      <c r="P23" s="94" t="e">
        <f t="shared" si="10"/>
        <v>#REF!</v>
      </c>
      <c r="Q23" s="94" t="e">
        <f t="shared" si="10"/>
        <v>#REF!</v>
      </c>
      <c r="R23" s="94" t="e">
        <f t="shared" si="10"/>
        <v>#REF!</v>
      </c>
      <c r="S23" s="94" t="e">
        <f t="shared" si="10"/>
        <v>#REF!</v>
      </c>
      <c r="T23" s="94" t="e">
        <f t="shared" si="10"/>
        <v>#REF!</v>
      </c>
      <c r="U23" s="94" t="e">
        <f t="shared" si="10"/>
        <v>#REF!</v>
      </c>
      <c r="V23" s="94" t="e">
        <f t="shared" si="10"/>
        <v>#REF!</v>
      </c>
      <c r="W23" s="94" t="e">
        <f t="shared" si="10"/>
        <v>#REF!</v>
      </c>
      <c r="X23" s="94" t="e">
        <f t="shared" si="10"/>
        <v>#REF!</v>
      </c>
      <c r="Y23" s="94" t="e">
        <f t="shared" si="10"/>
        <v>#REF!</v>
      </c>
      <c r="Z23" s="94" t="e">
        <f t="shared" si="12"/>
        <v>#REF!</v>
      </c>
      <c r="AA23" s="94" t="e">
        <f t="shared" si="12"/>
        <v>#REF!</v>
      </c>
      <c r="AB23" s="94" t="e">
        <f t="shared" si="12"/>
        <v>#REF!</v>
      </c>
      <c r="AC23" s="94" t="e">
        <f t="shared" si="12"/>
        <v>#REF!</v>
      </c>
      <c r="AD23" s="94" t="e">
        <f t="shared" si="12"/>
        <v>#REF!</v>
      </c>
      <c r="AE23" s="94" t="e">
        <f t="shared" si="12"/>
        <v>#REF!</v>
      </c>
      <c r="AF23" s="94" t="e">
        <f t="shared" si="12"/>
        <v>#REF!</v>
      </c>
      <c r="AG23" s="94" t="e">
        <f t="shared" si="12"/>
        <v>#REF!</v>
      </c>
      <c r="AH23" s="94" t="e">
        <f t="shared" si="12"/>
        <v>#REF!</v>
      </c>
      <c r="AI23" s="94" t="e">
        <f t="shared" si="12"/>
        <v>#REF!</v>
      </c>
      <c r="AJ23" s="94" t="e">
        <f t="shared" si="12"/>
        <v>#REF!</v>
      </c>
      <c r="AK23" s="94" t="e">
        <f t="shared" si="12"/>
        <v>#REF!</v>
      </c>
      <c r="AL23" s="94" t="e">
        <f t="shared" si="12"/>
        <v>#REF!</v>
      </c>
      <c r="AM23" s="94" t="e">
        <f t="shared" si="12"/>
        <v>#REF!</v>
      </c>
      <c r="AN23" s="94" t="e">
        <f t="shared" si="12"/>
        <v>#REF!</v>
      </c>
      <c r="AO23" s="94" t="e">
        <f t="shared" si="12"/>
        <v>#REF!</v>
      </c>
      <c r="AP23" s="94" t="e">
        <f t="shared" si="13"/>
        <v>#REF!</v>
      </c>
      <c r="AQ23" s="94" t="e">
        <f t="shared" si="13"/>
        <v>#REF!</v>
      </c>
      <c r="AR23" s="94" t="e">
        <f t="shared" si="13"/>
        <v>#REF!</v>
      </c>
      <c r="AS23" s="94" t="e">
        <f t="shared" si="13"/>
        <v>#REF!</v>
      </c>
      <c r="AT23" s="94" t="e">
        <f t="shared" si="13"/>
        <v>#REF!</v>
      </c>
      <c r="AU23" s="94" t="e">
        <f t="shared" si="13"/>
        <v>#REF!</v>
      </c>
      <c r="AV23" s="94" t="e">
        <f t="shared" si="13"/>
        <v>#REF!</v>
      </c>
      <c r="AW23" s="94" t="e">
        <f t="shared" si="13"/>
        <v>#REF!</v>
      </c>
      <c r="AX23" s="94" t="e">
        <f t="shared" si="13"/>
        <v>#REF!</v>
      </c>
      <c r="AY23" s="94" t="e">
        <f t="shared" si="13"/>
        <v>#REF!</v>
      </c>
      <c r="AZ23" s="94" t="e">
        <f t="shared" si="13"/>
        <v>#REF!</v>
      </c>
      <c r="BA23" s="94" t="e">
        <f t="shared" si="13"/>
        <v>#REF!</v>
      </c>
      <c r="BB23" s="94" t="e">
        <f t="shared" si="13"/>
        <v>#REF!</v>
      </c>
      <c r="BC23" s="94" t="e">
        <f t="shared" si="13"/>
        <v>#REF!</v>
      </c>
      <c r="BD23" s="94" t="e">
        <f t="shared" si="13"/>
        <v>#REF!</v>
      </c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</row>
    <row r="24" spans="1:128" s="95" customFormat="1" ht="15" x14ac:dyDescent="0.3">
      <c r="A24" s="85" t="e">
        <f t="shared" si="11"/>
        <v>#REF!</v>
      </c>
      <c r="B24" s="90">
        <f t="shared" si="5"/>
        <v>60</v>
      </c>
      <c r="C24" s="98" t="e">
        <f>+#REF!</f>
        <v>#REF!</v>
      </c>
      <c r="D24" s="91" t="e">
        <f t="shared" si="6"/>
        <v>#REF!</v>
      </c>
      <c r="E24" s="92" t="e">
        <f t="shared" si="7"/>
        <v>#REF!</v>
      </c>
      <c r="F24" s="92" t="e">
        <f>IRR(H24:BP24)*12</f>
        <v>#VALUE!</v>
      </c>
      <c r="G24" s="97">
        <v>0</v>
      </c>
      <c r="H24" s="93">
        <f t="shared" si="8"/>
        <v>-1</v>
      </c>
      <c r="I24" s="94" t="e">
        <f t="shared" si="9"/>
        <v>#REF!</v>
      </c>
      <c r="J24" s="94" t="e">
        <f t="shared" si="10"/>
        <v>#REF!</v>
      </c>
      <c r="K24" s="94" t="e">
        <f t="shared" si="10"/>
        <v>#REF!</v>
      </c>
      <c r="L24" s="94" t="e">
        <f t="shared" si="10"/>
        <v>#REF!</v>
      </c>
      <c r="M24" s="94" t="e">
        <f t="shared" si="10"/>
        <v>#REF!</v>
      </c>
      <c r="N24" s="94" t="e">
        <f t="shared" si="10"/>
        <v>#REF!</v>
      </c>
      <c r="O24" s="94" t="e">
        <f t="shared" si="10"/>
        <v>#REF!</v>
      </c>
      <c r="P24" s="94" t="e">
        <f t="shared" si="10"/>
        <v>#REF!</v>
      </c>
      <c r="Q24" s="94" t="e">
        <f t="shared" si="10"/>
        <v>#REF!</v>
      </c>
      <c r="R24" s="94" t="e">
        <f t="shared" si="10"/>
        <v>#REF!</v>
      </c>
      <c r="S24" s="94" t="e">
        <f t="shared" si="10"/>
        <v>#REF!</v>
      </c>
      <c r="T24" s="94" t="e">
        <f t="shared" si="10"/>
        <v>#REF!</v>
      </c>
      <c r="U24" s="94" t="e">
        <f t="shared" si="10"/>
        <v>#REF!</v>
      </c>
      <c r="V24" s="94" t="e">
        <f t="shared" si="10"/>
        <v>#REF!</v>
      </c>
      <c r="W24" s="94" t="e">
        <f t="shared" si="10"/>
        <v>#REF!</v>
      </c>
      <c r="X24" s="94" t="e">
        <f t="shared" si="10"/>
        <v>#REF!</v>
      </c>
      <c r="Y24" s="94" t="e">
        <f t="shared" si="10"/>
        <v>#REF!</v>
      </c>
      <c r="Z24" s="94" t="e">
        <f t="shared" si="12"/>
        <v>#REF!</v>
      </c>
      <c r="AA24" s="94" t="e">
        <f t="shared" si="12"/>
        <v>#REF!</v>
      </c>
      <c r="AB24" s="94" t="e">
        <f t="shared" si="12"/>
        <v>#REF!</v>
      </c>
      <c r="AC24" s="94" t="e">
        <f t="shared" si="12"/>
        <v>#REF!</v>
      </c>
      <c r="AD24" s="94" t="e">
        <f t="shared" si="12"/>
        <v>#REF!</v>
      </c>
      <c r="AE24" s="94" t="e">
        <f t="shared" si="12"/>
        <v>#REF!</v>
      </c>
      <c r="AF24" s="94" t="e">
        <f t="shared" si="12"/>
        <v>#REF!</v>
      </c>
      <c r="AG24" s="94" t="e">
        <f t="shared" si="12"/>
        <v>#REF!</v>
      </c>
      <c r="AH24" s="94" t="e">
        <f t="shared" si="12"/>
        <v>#REF!</v>
      </c>
      <c r="AI24" s="94" t="e">
        <f t="shared" si="12"/>
        <v>#REF!</v>
      </c>
      <c r="AJ24" s="94" t="e">
        <f t="shared" si="12"/>
        <v>#REF!</v>
      </c>
      <c r="AK24" s="94" t="e">
        <f t="shared" si="12"/>
        <v>#REF!</v>
      </c>
      <c r="AL24" s="94" t="e">
        <f t="shared" si="12"/>
        <v>#REF!</v>
      </c>
      <c r="AM24" s="94" t="e">
        <f t="shared" si="12"/>
        <v>#REF!</v>
      </c>
      <c r="AN24" s="94" t="e">
        <f t="shared" si="12"/>
        <v>#REF!</v>
      </c>
      <c r="AO24" s="94" t="e">
        <f t="shared" si="12"/>
        <v>#REF!</v>
      </c>
      <c r="AP24" s="94" t="e">
        <f t="shared" si="13"/>
        <v>#REF!</v>
      </c>
      <c r="AQ24" s="94" t="e">
        <f t="shared" si="13"/>
        <v>#REF!</v>
      </c>
      <c r="AR24" s="94" t="e">
        <f t="shared" si="13"/>
        <v>#REF!</v>
      </c>
      <c r="AS24" s="94" t="e">
        <f t="shared" si="13"/>
        <v>#REF!</v>
      </c>
      <c r="AT24" s="94" t="e">
        <f t="shared" si="13"/>
        <v>#REF!</v>
      </c>
      <c r="AU24" s="94" t="e">
        <f t="shared" si="13"/>
        <v>#REF!</v>
      </c>
      <c r="AV24" s="94" t="e">
        <f t="shared" si="13"/>
        <v>#REF!</v>
      </c>
      <c r="AW24" s="94" t="e">
        <f t="shared" si="13"/>
        <v>#REF!</v>
      </c>
      <c r="AX24" s="94" t="e">
        <f t="shared" si="13"/>
        <v>#REF!</v>
      </c>
      <c r="AY24" s="94" t="e">
        <f t="shared" si="13"/>
        <v>#REF!</v>
      </c>
      <c r="AZ24" s="94" t="e">
        <f t="shared" si="13"/>
        <v>#REF!</v>
      </c>
      <c r="BA24" s="94" t="e">
        <f t="shared" si="13"/>
        <v>#REF!</v>
      </c>
      <c r="BB24" s="94" t="e">
        <f t="shared" si="13"/>
        <v>#REF!</v>
      </c>
      <c r="BC24" s="94" t="e">
        <f t="shared" si="13"/>
        <v>#REF!</v>
      </c>
      <c r="BD24" s="94" t="e">
        <f t="shared" si="13"/>
        <v>#REF!</v>
      </c>
      <c r="BE24" s="94" t="e">
        <f t="shared" si="13"/>
        <v>#REF!</v>
      </c>
      <c r="BF24" s="94" t="e">
        <f t="shared" ref="BF24:BP24" si="14">$A24*((($C24/12)*(1+($C24/12))^$B24)/(((1+($C24/12))^$B24)-1))</f>
        <v>#REF!</v>
      </c>
      <c r="BG24" s="94" t="e">
        <f t="shared" si="14"/>
        <v>#REF!</v>
      </c>
      <c r="BH24" s="94" t="e">
        <f t="shared" si="14"/>
        <v>#REF!</v>
      </c>
      <c r="BI24" s="94" t="e">
        <f t="shared" si="14"/>
        <v>#REF!</v>
      </c>
      <c r="BJ24" s="94" t="e">
        <f t="shared" si="14"/>
        <v>#REF!</v>
      </c>
      <c r="BK24" s="94" t="e">
        <f t="shared" si="14"/>
        <v>#REF!</v>
      </c>
      <c r="BL24" s="94" t="e">
        <f t="shared" si="14"/>
        <v>#REF!</v>
      </c>
      <c r="BM24" s="94" t="e">
        <f t="shared" si="14"/>
        <v>#REF!</v>
      </c>
      <c r="BN24" s="94" t="e">
        <f t="shared" si="14"/>
        <v>#REF!</v>
      </c>
      <c r="BO24" s="94" t="e">
        <f t="shared" si="14"/>
        <v>#REF!</v>
      </c>
      <c r="BP24" s="94" t="e">
        <f t="shared" si="14"/>
        <v>#REF!</v>
      </c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86"/>
      <c r="DN24" s="86"/>
      <c r="DO24" s="86"/>
      <c r="DP24" s="86"/>
      <c r="DQ24" s="87"/>
      <c r="DR24" s="87"/>
      <c r="DS24" s="87"/>
      <c r="DT24" s="87"/>
      <c r="DU24" s="87"/>
      <c r="DV24" s="87"/>
      <c r="DW24" s="87"/>
      <c r="DX24" s="87"/>
    </row>
    <row r="25" spans="1:128" s="95" customFormat="1" ht="15" x14ac:dyDescent="0.3">
      <c r="A25" s="85">
        <f t="shared" si="11"/>
        <v>1</v>
      </c>
      <c r="B25" s="90" t="e">
        <f>+#REF!</f>
        <v>#REF!</v>
      </c>
      <c r="C25" s="98" t="e">
        <f>+#REF!</f>
        <v>#REF!</v>
      </c>
      <c r="D25" s="91" t="e">
        <f t="shared" si="6"/>
        <v>#REF!</v>
      </c>
      <c r="E25" s="92" t="e">
        <f t="shared" si="7"/>
        <v>#REF!</v>
      </c>
      <c r="F25" s="92" t="e">
        <f>IRR(H25:T25)*12</f>
        <v>#VALUE!</v>
      </c>
      <c r="G25" s="97">
        <v>0</v>
      </c>
      <c r="H25" s="93">
        <f t="shared" si="8"/>
        <v>-1</v>
      </c>
      <c r="I25" s="94" t="e">
        <f t="shared" si="9"/>
        <v>#REF!</v>
      </c>
      <c r="J25" s="94" t="e">
        <f t="shared" ref="J25:AO25" si="15">$A25*((($C25/12)*(1+($C25/12))^$B25)/(((1+($C25/12))^$B25)-1)) - $B$7*J$3</f>
        <v>#REF!</v>
      </c>
      <c r="K25" s="94" t="e">
        <f t="shared" si="15"/>
        <v>#REF!</v>
      </c>
      <c r="L25" s="94" t="e">
        <f t="shared" si="15"/>
        <v>#REF!</v>
      </c>
      <c r="M25" s="94" t="e">
        <f t="shared" si="15"/>
        <v>#REF!</v>
      </c>
      <c r="N25" s="94" t="e">
        <f t="shared" si="15"/>
        <v>#REF!</v>
      </c>
      <c r="O25" s="94" t="e">
        <f t="shared" si="15"/>
        <v>#REF!</v>
      </c>
      <c r="P25" s="94" t="e">
        <f t="shared" si="15"/>
        <v>#REF!</v>
      </c>
      <c r="Q25" s="94" t="e">
        <f t="shared" si="15"/>
        <v>#REF!</v>
      </c>
      <c r="R25" s="94" t="e">
        <f t="shared" si="15"/>
        <v>#REF!</v>
      </c>
      <c r="S25" s="94" t="e">
        <f t="shared" si="15"/>
        <v>#REF!</v>
      </c>
      <c r="T25" s="94" t="e">
        <f t="shared" si="15"/>
        <v>#REF!</v>
      </c>
      <c r="U25" s="94" t="e">
        <f t="shared" si="15"/>
        <v>#REF!</v>
      </c>
      <c r="V25" s="94" t="e">
        <f t="shared" si="15"/>
        <v>#REF!</v>
      </c>
      <c r="W25" s="94" t="e">
        <f t="shared" si="15"/>
        <v>#REF!</v>
      </c>
      <c r="X25" s="94" t="e">
        <f t="shared" si="15"/>
        <v>#REF!</v>
      </c>
      <c r="Y25" s="94" t="e">
        <f t="shared" si="15"/>
        <v>#REF!</v>
      </c>
      <c r="Z25" s="94" t="e">
        <f t="shared" si="15"/>
        <v>#REF!</v>
      </c>
      <c r="AA25" s="94" t="e">
        <f t="shared" si="15"/>
        <v>#REF!</v>
      </c>
      <c r="AB25" s="94" t="e">
        <f t="shared" si="15"/>
        <v>#REF!</v>
      </c>
      <c r="AC25" s="94" t="e">
        <f t="shared" si="15"/>
        <v>#REF!</v>
      </c>
      <c r="AD25" s="94" t="e">
        <f t="shared" si="15"/>
        <v>#REF!</v>
      </c>
      <c r="AE25" s="94" t="e">
        <f t="shared" si="15"/>
        <v>#REF!</v>
      </c>
      <c r="AF25" s="94" t="e">
        <f t="shared" si="15"/>
        <v>#REF!</v>
      </c>
      <c r="AG25" s="94" t="e">
        <f t="shared" si="15"/>
        <v>#REF!</v>
      </c>
      <c r="AH25" s="94" t="e">
        <f t="shared" si="15"/>
        <v>#REF!</v>
      </c>
      <c r="AI25" s="94" t="e">
        <f t="shared" si="15"/>
        <v>#REF!</v>
      </c>
      <c r="AJ25" s="94" t="e">
        <f t="shared" si="15"/>
        <v>#REF!</v>
      </c>
      <c r="AK25" s="94" t="e">
        <f t="shared" si="15"/>
        <v>#REF!</v>
      </c>
      <c r="AL25" s="94" t="e">
        <f t="shared" si="15"/>
        <v>#REF!</v>
      </c>
      <c r="AM25" s="94" t="e">
        <f t="shared" si="15"/>
        <v>#REF!</v>
      </c>
      <c r="AN25" s="94" t="e">
        <f t="shared" si="15"/>
        <v>#REF!</v>
      </c>
      <c r="AO25" s="94" t="e">
        <f t="shared" si="15"/>
        <v>#REF!</v>
      </c>
      <c r="AP25" s="94" t="e">
        <f t="shared" ref="AP25:BU25" si="16">$A25*((($C25/12)*(1+($C25/12))^$B25)/(((1+($C25/12))^$B25)-1)) - $B$7*AP$3</f>
        <v>#REF!</v>
      </c>
      <c r="AQ25" s="94" t="e">
        <f t="shared" si="16"/>
        <v>#REF!</v>
      </c>
      <c r="AR25" s="94" t="e">
        <f t="shared" si="16"/>
        <v>#REF!</v>
      </c>
      <c r="AS25" s="94" t="e">
        <f t="shared" si="16"/>
        <v>#REF!</v>
      </c>
      <c r="AT25" s="94" t="e">
        <f t="shared" si="16"/>
        <v>#REF!</v>
      </c>
      <c r="AU25" s="94" t="e">
        <f t="shared" si="16"/>
        <v>#REF!</v>
      </c>
      <c r="AV25" s="94" t="e">
        <f t="shared" si="16"/>
        <v>#REF!</v>
      </c>
      <c r="AW25" s="94" t="e">
        <f t="shared" si="16"/>
        <v>#REF!</v>
      </c>
      <c r="AX25" s="94" t="e">
        <f t="shared" si="16"/>
        <v>#REF!</v>
      </c>
      <c r="AY25" s="94" t="e">
        <f t="shared" si="16"/>
        <v>#REF!</v>
      </c>
      <c r="AZ25" s="94" t="e">
        <f t="shared" si="16"/>
        <v>#REF!</v>
      </c>
      <c r="BA25" s="94" t="e">
        <f t="shared" si="16"/>
        <v>#REF!</v>
      </c>
      <c r="BB25" s="94" t="e">
        <f t="shared" si="16"/>
        <v>#REF!</v>
      </c>
      <c r="BC25" s="94" t="e">
        <f t="shared" si="16"/>
        <v>#REF!</v>
      </c>
      <c r="BD25" s="94" t="e">
        <f t="shared" si="16"/>
        <v>#REF!</v>
      </c>
      <c r="BE25" s="94" t="e">
        <f t="shared" si="16"/>
        <v>#REF!</v>
      </c>
      <c r="BF25" s="94" t="e">
        <f t="shared" si="16"/>
        <v>#REF!</v>
      </c>
      <c r="BG25" s="94" t="e">
        <f t="shared" si="16"/>
        <v>#REF!</v>
      </c>
      <c r="BH25" s="94" t="e">
        <f t="shared" si="16"/>
        <v>#REF!</v>
      </c>
      <c r="BI25" s="94" t="e">
        <f t="shared" si="16"/>
        <v>#REF!</v>
      </c>
      <c r="BJ25" s="94" t="e">
        <f t="shared" si="16"/>
        <v>#REF!</v>
      </c>
      <c r="BK25" s="94" t="e">
        <f t="shared" si="16"/>
        <v>#REF!</v>
      </c>
      <c r="BL25" s="94" t="e">
        <f t="shared" si="16"/>
        <v>#REF!</v>
      </c>
      <c r="BM25" s="94" t="e">
        <f t="shared" si="16"/>
        <v>#REF!</v>
      </c>
      <c r="BN25" s="94" t="e">
        <f t="shared" si="16"/>
        <v>#REF!</v>
      </c>
      <c r="BO25" s="94" t="e">
        <f t="shared" si="16"/>
        <v>#REF!</v>
      </c>
      <c r="BP25" s="94" t="e">
        <f t="shared" si="16"/>
        <v>#REF!</v>
      </c>
      <c r="BQ25" s="94" t="e">
        <f t="shared" si="16"/>
        <v>#REF!</v>
      </c>
      <c r="BR25" s="94" t="e">
        <f t="shared" si="16"/>
        <v>#REF!</v>
      </c>
      <c r="BS25" s="94" t="e">
        <f t="shared" si="16"/>
        <v>#REF!</v>
      </c>
      <c r="BT25" s="94" t="e">
        <f t="shared" si="16"/>
        <v>#REF!</v>
      </c>
      <c r="BU25" s="94" t="e">
        <f t="shared" si="16"/>
        <v>#REF!</v>
      </c>
      <c r="BV25" s="94" t="e">
        <f t="shared" ref="BV25:DA25" si="17">$A25*((($C25/12)*(1+($C25/12))^$B25)/(((1+($C25/12))^$B25)-1)) - $B$7*BV$3</f>
        <v>#REF!</v>
      </c>
      <c r="BW25" s="94" t="e">
        <f t="shared" si="17"/>
        <v>#REF!</v>
      </c>
      <c r="BX25" s="94" t="e">
        <f t="shared" si="17"/>
        <v>#REF!</v>
      </c>
      <c r="BY25" s="94" t="e">
        <f t="shared" si="17"/>
        <v>#REF!</v>
      </c>
      <c r="BZ25" s="94" t="e">
        <f t="shared" si="17"/>
        <v>#REF!</v>
      </c>
      <c r="CA25" s="94" t="e">
        <f t="shared" si="17"/>
        <v>#REF!</v>
      </c>
      <c r="CB25" s="94" t="e">
        <f t="shared" si="17"/>
        <v>#REF!</v>
      </c>
      <c r="CC25" s="94" t="e">
        <f t="shared" si="17"/>
        <v>#REF!</v>
      </c>
      <c r="CD25" s="94" t="e">
        <f t="shared" si="17"/>
        <v>#REF!</v>
      </c>
      <c r="CE25" s="94" t="e">
        <f t="shared" si="17"/>
        <v>#REF!</v>
      </c>
      <c r="CF25" s="94" t="e">
        <f t="shared" si="17"/>
        <v>#REF!</v>
      </c>
      <c r="CG25" s="94" t="e">
        <f t="shared" si="17"/>
        <v>#REF!</v>
      </c>
      <c r="CH25" s="94" t="e">
        <f t="shared" si="17"/>
        <v>#REF!</v>
      </c>
      <c r="CI25" s="94" t="e">
        <f t="shared" si="17"/>
        <v>#REF!</v>
      </c>
      <c r="CJ25" s="94" t="e">
        <f t="shared" si="17"/>
        <v>#REF!</v>
      </c>
      <c r="CK25" s="94" t="e">
        <f t="shared" si="17"/>
        <v>#REF!</v>
      </c>
      <c r="CL25" s="94" t="e">
        <f t="shared" si="17"/>
        <v>#REF!</v>
      </c>
      <c r="CM25" s="94" t="e">
        <f t="shared" si="17"/>
        <v>#REF!</v>
      </c>
      <c r="CN25" s="94" t="e">
        <f t="shared" si="17"/>
        <v>#REF!</v>
      </c>
      <c r="CO25" s="94" t="e">
        <f t="shared" si="17"/>
        <v>#REF!</v>
      </c>
      <c r="CP25" s="94" t="e">
        <f t="shared" si="17"/>
        <v>#REF!</v>
      </c>
      <c r="CQ25" s="94" t="e">
        <f t="shared" si="17"/>
        <v>#REF!</v>
      </c>
      <c r="CR25" s="94" t="e">
        <f t="shared" si="17"/>
        <v>#REF!</v>
      </c>
      <c r="CS25" s="94" t="e">
        <f t="shared" si="17"/>
        <v>#REF!</v>
      </c>
      <c r="CT25" s="94" t="e">
        <f t="shared" si="17"/>
        <v>#REF!</v>
      </c>
      <c r="CU25" s="94" t="e">
        <f t="shared" si="17"/>
        <v>#REF!</v>
      </c>
      <c r="CV25" s="94" t="e">
        <f t="shared" si="17"/>
        <v>#REF!</v>
      </c>
      <c r="CW25" s="94" t="e">
        <f t="shared" si="17"/>
        <v>#REF!</v>
      </c>
      <c r="CX25" s="94" t="e">
        <f t="shared" si="17"/>
        <v>#REF!</v>
      </c>
      <c r="CY25" s="94" t="e">
        <f t="shared" si="17"/>
        <v>#REF!</v>
      </c>
      <c r="CZ25" s="94" t="e">
        <f t="shared" si="17"/>
        <v>#REF!</v>
      </c>
      <c r="DA25" s="94" t="e">
        <f t="shared" si="17"/>
        <v>#REF!</v>
      </c>
      <c r="DB25" s="94" t="e">
        <f t="shared" ref="DB25:DX25" si="18">$A25*((($C25/12)*(1+($C25/12))^$B25)/(((1+($C25/12))^$B25)-1)) - $B$7*DB$3</f>
        <v>#REF!</v>
      </c>
      <c r="DC25" s="94" t="e">
        <f t="shared" si="18"/>
        <v>#REF!</v>
      </c>
      <c r="DD25" s="94" t="e">
        <f t="shared" si="18"/>
        <v>#REF!</v>
      </c>
      <c r="DE25" s="94" t="e">
        <f t="shared" si="18"/>
        <v>#REF!</v>
      </c>
      <c r="DF25" s="94" t="e">
        <f t="shared" si="18"/>
        <v>#REF!</v>
      </c>
      <c r="DG25" s="94" t="e">
        <f t="shared" si="18"/>
        <v>#REF!</v>
      </c>
      <c r="DH25" s="94" t="e">
        <f t="shared" si="18"/>
        <v>#REF!</v>
      </c>
      <c r="DI25" s="94" t="e">
        <f t="shared" si="18"/>
        <v>#REF!</v>
      </c>
      <c r="DJ25" s="94" t="e">
        <f t="shared" si="18"/>
        <v>#REF!</v>
      </c>
      <c r="DK25" s="94" t="e">
        <f t="shared" si="18"/>
        <v>#REF!</v>
      </c>
      <c r="DL25" s="94" t="e">
        <f t="shared" si="18"/>
        <v>#REF!</v>
      </c>
      <c r="DM25" s="94" t="e">
        <f t="shared" si="18"/>
        <v>#REF!</v>
      </c>
      <c r="DN25" s="94" t="e">
        <f t="shared" si="18"/>
        <v>#REF!</v>
      </c>
      <c r="DO25" s="94" t="e">
        <f t="shared" si="18"/>
        <v>#REF!</v>
      </c>
      <c r="DP25" s="94" t="e">
        <f t="shared" si="18"/>
        <v>#REF!</v>
      </c>
      <c r="DQ25" s="94" t="e">
        <f t="shared" si="18"/>
        <v>#REF!</v>
      </c>
      <c r="DR25" s="94" t="e">
        <f t="shared" si="18"/>
        <v>#REF!</v>
      </c>
      <c r="DS25" s="94" t="e">
        <f t="shared" si="18"/>
        <v>#REF!</v>
      </c>
      <c r="DT25" s="94" t="e">
        <f t="shared" si="18"/>
        <v>#REF!</v>
      </c>
      <c r="DU25" s="94" t="e">
        <f t="shared" si="18"/>
        <v>#REF!</v>
      </c>
      <c r="DV25" s="94" t="e">
        <f t="shared" si="18"/>
        <v>#REF!</v>
      </c>
      <c r="DW25" s="94" t="e">
        <f t="shared" si="18"/>
        <v>#REF!</v>
      </c>
      <c r="DX25" s="94" t="e">
        <f t="shared" si="18"/>
        <v>#REF!</v>
      </c>
    </row>
  </sheetData>
  <mergeCells count="2">
    <mergeCell ref="A2:B2"/>
    <mergeCell ref="G14:G15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TARIFA </vt:lpstr>
      <vt:lpstr>Coeficientes c.int y com. finan</vt:lpstr>
      <vt:lpstr>'TARIFA '!Área_de_impresión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</dc:creator>
  <cp:lastModifiedBy>Paqui Toledo Piñero</cp:lastModifiedBy>
  <cp:lastPrinted>2018-08-14T07:21:54Z</cp:lastPrinted>
  <dcterms:created xsi:type="dcterms:W3CDTF">2003-07-31T15:29:14Z</dcterms:created>
  <dcterms:modified xsi:type="dcterms:W3CDTF">2021-02-16T11:51:08Z</dcterms:modified>
</cp:coreProperties>
</file>